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L MANGUARÉ\contab\2016-2018\2016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54" i="1"/>
  <c r="G113" i="1" l="1"/>
  <c r="D113" i="1"/>
  <c r="G112" i="1"/>
  <c r="G111" i="1"/>
  <c r="D111" i="1"/>
  <c r="G110" i="1"/>
  <c r="G109" i="1"/>
  <c r="D109" i="1"/>
  <c r="D89" i="1"/>
  <c r="G89" i="1" s="1"/>
  <c r="D88" i="1"/>
  <c r="G88" i="1" s="1"/>
  <c r="D87" i="1"/>
  <c r="G87" i="1" s="1"/>
  <c r="D86" i="1"/>
  <c r="G86" i="1" s="1"/>
  <c r="D85" i="1"/>
  <c r="G85" i="1" s="1"/>
  <c r="D84" i="1"/>
  <c r="G84" i="1" s="1"/>
  <c r="D83" i="1"/>
  <c r="G83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D90" i="1" s="1"/>
  <c r="G90" i="1" s="1"/>
  <c r="D73" i="1"/>
  <c r="G73" i="1" s="1"/>
  <c r="D72" i="1"/>
  <c r="G72" i="1" s="1"/>
  <c r="D71" i="1"/>
  <c r="G71" i="1" s="1"/>
  <c r="D70" i="1"/>
  <c r="G70" i="1" s="1"/>
  <c r="D69" i="1"/>
  <c r="D74" i="1" s="1"/>
  <c r="G74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D53" i="1"/>
  <c r="D52" i="1"/>
  <c r="D66" i="1" s="1"/>
  <c r="G66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D49" i="1" s="1"/>
  <c r="G49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D40" i="1" s="1"/>
  <c r="G40" i="1" s="1"/>
  <c r="D27" i="1"/>
  <c r="G27" i="1" s="1"/>
  <c r="D26" i="1"/>
  <c r="D28" i="1" s="1"/>
  <c r="E16" i="1"/>
  <c r="D16" i="1"/>
  <c r="G15" i="1"/>
  <c r="G14" i="1"/>
  <c r="G13" i="1"/>
  <c r="G12" i="1"/>
  <c r="D114" i="1" l="1"/>
  <c r="G116" i="1" s="1"/>
  <c r="G26" i="1"/>
  <c r="G31" i="1"/>
  <c r="G43" i="1"/>
  <c r="G52" i="1"/>
  <c r="G69" i="1"/>
  <c r="G77" i="1"/>
  <c r="G114" i="1"/>
  <c r="G16" i="1"/>
  <c r="I19" i="1" s="1"/>
  <c r="D95" i="1"/>
  <c r="G95" i="1" s="1"/>
  <c r="I98" i="1" s="1"/>
  <c r="G28" i="1"/>
  <c r="I101" i="1" l="1"/>
  <c r="I103" i="1" s="1"/>
  <c r="I116" i="1" s="1"/>
</calcChain>
</file>

<file path=xl/sharedStrings.xml><?xml version="1.0" encoding="utf-8"?>
<sst xmlns="http://schemas.openxmlformats.org/spreadsheetml/2006/main" count="97" uniqueCount="78">
  <si>
    <t>Asociación Civil ONCD El Manguaré</t>
  </si>
  <si>
    <t>Financieel jaarverslag</t>
  </si>
  <si>
    <t xml:space="preserve">Gemiddelde jaar-koers </t>
  </si>
  <si>
    <t>f1 = factor sol &gt; dollar</t>
  </si>
  <si>
    <t>f2 = factor sol &gt; euro</t>
  </si>
  <si>
    <t>f3 = factor dollar &gt; euro</t>
  </si>
  <si>
    <t>INKOMSTEN</t>
  </si>
  <si>
    <t>Peru soles</t>
  </si>
  <si>
    <t>dollars</t>
  </si>
  <si>
    <t>euro's</t>
  </si>
  <si>
    <t>Subsidie Stichting El Manguaré Nederland, dollars</t>
  </si>
  <si>
    <t>Overige inkomsten en donaties, dollars</t>
  </si>
  <si>
    <t>Overige inkomsten en donaties, soles</t>
  </si>
  <si>
    <t>Totaal verkregen middelen</t>
  </si>
  <si>
    <t>UITGAVEN</t>
  </si>
  <si>
    <t>Investeringskosten El manguaré</t>
  </si>
  <si>
    <t>Aanschaf 1 laptop</t>
  </si>
  <si>
    <t>Diverse kosten</t>
  </si>
  <si>
    <t>Totaal</t>
  </si>
  <si>
    <t>Ik besta en Ik studeer!</t>
  </si>
  <si>
    <t>Projectcoordinatie</t>
  </si>
  <si>
    <t>Sociaal medewerkster</t>
  </si>
  <si>
    <t>Admin. kosten kinderen (geboortepapieren, etc)</t>
  </si>
  <si>
    <t>Studiekosten (inschrijvingen, certificaten, etc.)</t>
  </si>
  <si>
    <t>Schoolbenodigdheden voor de kinderen</t>
  </si>
  <si>
    <t>Transportkosten (sociaal werksters, ouders, medewerkers RENIEC)</t>
  </si>
  <si>
    <t>Promotiekosten en buurtonderzoek</t>
  </si>
  <si>
    <t>Lunchkosten medewerkers RENIEC tijdens campagnes</t>
  </si>
  <si>
    <t>Onderwijs Kwaliteits Verbetering (OKV)</t>
  </si>
  <si>
    <t>Leraartrainers</t>
  </si>
  <si>
    <t xml:space="preserve">Educatieve materialen </t>
  </si>
  <si>
    <t xml:space="preserve">Onderhoudskosten educatieve materialen </t>
  </si>
  <si>
    <t>Capaciteringen voor de leerkrachten van staatsscholen</t>
  </si>
  <si>
    <t>Voorbereidend Basis Onderwijs School (VBO)</t>
  </si>
  <si>
    <t>Vrijwilligersvergoeding en -verblijfskosten</t>
  </si>
  <si>
    <t>Directrice VBO</t>
  </si>
  <si>
    <t>Leerkrachten en klasse-assistente</t>
  </si>
  <si>
    <t>Studiekosten kinderen (inschrijvingen, certificaten, etc.)</t>
  </si>
  <si>
    <t>Educatieve materialen</t>
  </si>
  <si>
    <t>Onderhoudskosten educatieve materialen en schoolbenodigdheden</t>
  </si>
  <si>
    <t>Schoonmaak, reparatie- en onderhoudskosten school</t>
  </si>
  <si>
    <t xml:space="preserve">Administratieve en directie kosten tbv de VBO school </t>
  </si>
  <si>
    <t>Vaste lasten VBO school (electro, water, belastingen, etc)</t>
  </si>
  <si>
    <t>Lunchkosten leerlingen</t>
  </si>
  <si>
    <t>Medische controles en tandartskosten leerlingen</t>
  </si>
  <si>
    <t>Kosten mbt jaarafsluiting, activiteiten, uitjes en feestdagen</t>
  </si>
  <si>
    <t>Vroegtijdige Stimulatie</t>
  </si>
  <si>
    <t>Lerares Suzuki</t>
  </si>
  <si>
    <t>Educatieve Materialen</t>
  </si>
  <si>
    <t>Transportkosten</t>
  </si>
  <si>
    <t>Administratieve en organisatie-kosten</t>
  </si>
  <si>
    <t>Directrice Manguaré</t>
  </si>
  <si>
    <t>Boekhouder</t>
  </si>
  <si>
    <t>Representatieve kosten</t>
  </si>
  <si>
    <t>Vaste lasten huisvesting, electro, telefoon, internet, etc</t>
  </si>
  <si>
    <t>Verzekeringen</t>
  </si>
  <si>
    <t>Transportkosten algemeen</t>
  </si>
  <si>
    <t>Kantoorbenodigdheden</t>
  </si>
  <si>
    <t>Schoonmaak en onderhoudskosten</t>
  </si>
  <si>
    <t>Lobby, PR en doelgroeponderzoek</t>
  </si>
  <si>
    <t>Administratieve kosten (notaris, oficiele instanties, post, etc)</t>
  </si>
  <si>
    <t>Bankkosten (overboekingen, ITF, admin)</t>
  </si>
  <si>
    <t>Interne capacitering, opleidingen en werkgroepen</t>
  </si>
  <si>
    <t>Totaal uitgaven per jaar</t>
  </si>
  <si>
    <t>Totaal uitgaven</t>
  </si>
  <si>
    <t>Mutatie Reserves (verschil inkomsten minus uitgaven)</t>
  </si>
  <si>
    <t>Valutacorrectie</t>
  </si>
  <si>
    <t>BEZITTINGEN</t>
  </si>
  <si>
    <t>1 januari</t>
  </si>
  <si>
    <t>31 december</t>
  </si>
  <si>
    <t>Saldo dollar-rekening, dollars</t>
  </si>
  <si>
    <t>Saldo kas, dollars</t>
  </si>
  <si>
    <t>Saldo kas, soles</t>
  </si>
  <si>
    <t>Lening voor vrijwilligersonderkomen + uitstaande bedragen, dollars</t>
  </si>
  <si>
    <t>Lening voor vrijwilligersonderkomen + uitstaande bedragen, soles</t>
  </si>
  <si>
    <t>totaal</t>
  </si>
  <si>
    <t>Mutatie Bezittingen (verschil 1 januari en 31 december)</t>
  </si>
  <si>
    <t>Subsidie Edukans Nederland,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</si>
</sst>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 &quot;S/.&quot;\ * #,##0.00_ ;_ &quot;S/.&quot;\ * \-#,##0.00_ ;_ &quot;S/.&quot;\ * &quot;-&quot;??_ ;_ @_ "/>
    <numFmt numFmtId="164" formatCode="_ [$€-2]\ * #,##0.00_ ;_ [$€-2]\ * \-#,##0.00_ ;_ [$€-2]\ * &quot;-&quot;??_ ;_ @_ "/>
    <numFmt numFmtId="165" formatCode="_ [$S/.-280A]\ * #,##0.00_ ;_ [$S/.-280A]\ * \-#,##0.00_ ;_ [$S/.-280A]\ * &quot;-&quot;??_ ;_ @_ "/>
    <numFmt numFmtId="166" formatCode="#,##0.0000_ ;\-#,##0.0000\ "/>
    <numFmt numFmtId="167" formatCode="#,##0.00000_ ;\-#,##0.00000\ "/>
    <numFmt numFmtId="168" formatCode="#,##0.00_ ;\-#,##0.00\ "/>
    <numFmt numFmtId="169" formatCode="_-[$$-409]* #,##0.00_ ;_-[$$-409]* \-#,##0.00\ ;_-[$$-409]* &quot;-&quot;??_ ;_-@_ "/>
    <numFmt numFmtId="170" formatCode="[$-413]d\ mmmm\ yyyy;@"/>
    <numFmt numFmtId="171" formatCode="_-[$$-540A]* #,##0.00_ ;_-[$$-540A]* \-#,##0.00\ ;_-[$$-540A]* &quot;-&quot;??_ ;_-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20"/>
      <color theme="1"/>
      <name val="Arial"/>
      <family val="2"/>
    </font>
    <font>
      <b/>
      <u/>
      <sz val="20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theme="3" tint="0.39997558519241921"/>
      <name val="Arial"/>
      <family val="2"/>
    </font>
    <font>
      <sz val="11"/>
      <color theme="3" tint="0.39997558519241921"/>
      <name val="Arial"/>
      <family val="2"/>
    </font>
    <font>
      <b/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Border="1"/>
    <xf numFmtId="0" fontId="2" fillId="0" borderId="0" xfId="0" applyFont="1"/>
    <xf numFmtId="44" fontId="3" fillId="0" borderId="0" xfId="1" applyFont="1"/>
    <xf numFmtId="44" fontId="3" fillId="0" borderId="0" xfId="1" applyFont="1" applyBorder="1"/>
    <xf numFmtId="164" fontId="3" fillId="0" borderId="0" xfId="0" applyNumberFormat="1" applyFont="1"/>
    <xf numFmtId="0" fontId="4" fillId="0" borderId="0" xfId="0" applyFont="1" applyBorder="1"/>
    <xf numFmtId="0" fontId="4" fillId="0" borderId="0" xfId="0" applyFont="1"/>
    <xf numFmtId="44" fontId="5" fillId="0" borderId="0" xfId="1" applyFont="1" applyAlignment="1">
      <alignment horizontal="center"/>
    </xf>
    <xf numFmtId="44" fontId="6" fillId="0" borderId="0" xfId="1" applyFont="1"/>
    <xf numFmtId="44" fontId="6" fillId="0" borderId="0" xfId="1" applyFont="1" applyBorder="1"/>
    <xf numFmtId="165" fontId="3" fillId="0" borderId="0" xfId="0" applyNumberFormat="1" applyFont="1"/>
    <xf numFmtId="0" fontId="7" fillId="0" borderId="0" xfId="0" applyFont="1" applyBorder="1"/>
    <xf numFmtId="0" fontId="7" fillId="0" borderId="0" xfId="0" applyFont="1"/>
    <xf numFmtId="44" fontId="3" fillId="0" borderId="0" xfId="1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/>
    <xf numFmtId="1" fontId="10" fillId="0" borderId="0" xfId="1" applyNumberFormat="1" applyFon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44" fontId="12" fillId="0" borderId="0" xfId="1" applyFont="1" applyBorder="1"/>
    <xf numFmtId="44" fontId="13" fillId="0" borderId="0" xfId="1" applyFont="1" applyBorder="1" applyAlignment="1">
      <alignment horizontal="left" vertical="center"/>
    </xf>
    <xf numFmtId="44" fontId="12" fillId="0" borderId="0" xfId="1" applyFont="1" applyBorder="1" applyAlignment="1">
      <alignment horizontal="left" vertical="center"/>
    </xf>
    <xf numFmtId="166" fontId="14" fillId="0" borderId="0" xfId="0" applyNumberFormat="1" applyFont="1" applyBorder="1" applyAlignment="1">
      <alignment horizontal="center"/>
    </xf>
    <xf numFmtId="167" fontId="13" fillId="0" borderId="1" xfId="0" applyNumberFormat="1" applyFont="1" applyFill="1" applyBorder="1" applyAlignment="1">
      <alignment horizontal="center"/>
    </xf>
    <xf numFmtId="168" fontId="14" fillId="0" borderId="0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Fill="1"/>
    <xf numFmtId="168" fontId="14" fillId="0" borderId="0" xfId="0" applyNumberFormat="1" applyFont="1" applyFill="1" applyBorder="1" applyAlignment="1">
      <alignment horizontal="center"/>
    </xf>
    <xf numFmtId="44" fontId="12" fillId="0" borderId="0" xfId="1" applyFont="1" applyFill="1" applyBorder="1"/>
    <xf numFmtId="0" fontId="15" fillId="0" borderId="0" xfId="0" applyFont="1" applyBorder="1"/>
    <xf numFmtId="0" fontId="15" fillId="0" borderId="0" xfId="0" applyFont="1"/>
    <xf numFmtId="1" fontId="10" fillId="0" borderId="0" xfId="1" applyNumberFormat="1" applyFont="1" applyBorder="1" applyAlignment="1">
      <alignment horizontal="center"/>
    </xf>
    <xf numFmtId="1" fontId="10" fillId="0" borderId="2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16" fillId="0" borderId="0" xfId="0" applyFont="1" applyBorder="1"/>
    <xf numFmtId="0" fontId="16" fillId="0" borderId="0" xfId="0" applyFont="1"/>
    <xf numFmtId="44" fontId="17" fillId="0" borderId="0" xfId="1" applyFont="1" applyBorder="1" applyAlignment="1">
      <alignment horizontal="center"/>
    </xf>
    <xf numFmtId="44" fontId="17" fillId="0" borderId="1" xfId="1" applyFont="1" applyBorder="1" applyAlignment="1">
      <alignment horizontal="center"/>
    </xf>
    <xf numFmtId="44" fontId="18" fillId="0" borderId="1" xfId="1" applyFont="1" applyBorder="1" applyAlignment="1">
      <alignment horizontal="center"/>
    </xf>
    <xf numFmtId="44" fontId="18" fillId="0" borderId="0" xfId="1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Border="1"/>
    <xf numFmtId="0" fontId="21" fillId="0" borderId="0" xfId="0" applyFont="1"/>
    <xf numFmtId="44" fontId="21" fillId="0" borderId="0" xfId="1" applyFont="1" applyFill="1" applyBorder="1"/>
    <xf numFmtId="44" fontId="21" fillId="0" borderId="1" xfId="1" applyFont="1" applyFill="1" applyBorder="1"/>
    <xf numFmtId="169" fontId="19" fillId="0" borderId="0" xfId="0" applyNumberFormat="1" applyFont="1" applyBorder="1"/>
    <xf numFmtId="164" fontId="21" fillId="0" borderId="1" xfId="0" applyNumberFormat="1" applyFont="1" applyBorder="1"/>
    <xf numFmtId="164" fontId="19" fillId="0" borderId="0" xfId="0" applyNumberFormat="1" applyFont="1"/>
    <xf numFmtId="0" fontId="21" fillId="0" borderId="0" xfId="0" applyFont="1" applyFill="1" applyBorder="1"/>
    <xf numFmtId="169" fontId="21" fillId="0" borderId="1" xfId="0" applyNumberFormat="1" applyFont="1" applyFill="1" applyBorder="1"/>
    <xf numFmtId="164" fontId="17" fillId="0" borderId="1" xfId="0" applyNumberFormat="1" applyFont="1" applyBorder="1"/>
    <xf numFmtId="0" fontId="20" fillId="0" borderId="0" xfId="0" applyFont="1" applyFill="1"/>
    <xf numFmtId="44" fontId="19" fillId="0" borderId="0" xfId="1" applyFont="1" applyBorder="1"/>
    <xf numFmtId="169" fontId="20" fillId="0" borderId="0" xfId="0" applyNumberFormat="1" applyFont="1" applyFill="1" applyBorder="1"/>
    <xf numFmtId="44" fontId="22" fillId="0" borderId="0" xfId="1" applyFont="1" applyBorder="1"/>
    <xf numFmtId="44" fontId="17" fillId="0" borderId="3" xfId="1" applyFont="1" applyBorder="1"/>
    <xf numFmtId="169" fontId="17" fillId="0" borderId="3" xfId="0" applyNumberFormat="1" applyFont="1" applyBorder="1"/>
    <xf numFmtId="169" fontId="22" fillId="0" borderId="0" xfId="0" applyNumberFormat="1" applyFont="1" applyBorder="1"/>
    <xf numFmtId="164" fontId="17" fillId="0" borderId="3" xfId="0" applyNumberFormat="1" applyFont="1" applyBorder="1"/>
    <xf numFmtId="0" fontId="17" fillId="0" borderId="0" xfId="0" applyFont="1" applyBorder="1"/>
    <xf numFmtId="0" fontId="17" fillId="0" borderId="0" xfId="0" applyFont="1"/>
    <xf numFmtId="44" fontId="20" fillId="0" borderId="0" xfId="1" applyFont="1" applyBorder="1"/>
    <xf numFmtId="44" fontId="20" fillId="0" borderId="0" xfId="1" applyFont="1"/>
    <xf numFmtId="164" fontId="20" fillId="0" borderId="0" xfId="0" applyNumberFormat="1" applyFont="1"/>
    <xf numFmtId="0" fontId="23" fillId="0" borderId="0" xfId="0" applyFont="1"/>
    <xf numFmtId="44" fontId="23" fillId="0" borderId="0" xfId="1" applyFont="1"/>
    <xf numFmtId="44" fontId="23" fillId="0" borderId="0" xfId="1" applyFont="1" applyBorder="1"/>
    <xf numFmtId="164" fontId="23" fillId="0" borderId="0" xfId="0" applyNumberFormat="1" applyFont="1"/>
    <xf numFmtId="168" fontId="4" fillId="0" borderId="0" xfId="0" applyNumberFormat="1" applyFont="1" applyBorder="1" applyAlignment="1">
      <alignment horizontal="center"/>
    </xf>
    <xf numFmtId="164" fontId="24" fillId="0" borderId="0" xfId="0" applyNumberFormat="1" applyFont="1"/>
    <xf numFmtId="168" fontId="21" fillId="0" borderId="0" xfId="0" applyNumberFormat="1" applyFont="1" applyBorder="1" applyAlignment="1">
      <alignment horizontal="center"/>
    </xf>
    <xf numFmtId="168" fontId="17" fillId="0" borderId="1" xfId="0" applyNumberFormat="1" applyFont="1" applyBorder="1" applyAlignment="1">
      <alignment horizontal="center"/>
    </xf>
    <xf numFmtId="44" fontId="21" fillId="0" borderId="0" xfId="1" applyFont="1" applyBorder="1"/>
    <xf numFmtId="44" fontId="21" fillId="0" borderId="4" xfId="1" applyFont="1" applyBorder="1"/>
    <xf numFmtId="164" fontId="21" fillId="0" borderId="0" xfId="0" applyNumberFormat="1" applyFont="1"/>
    <xf numFmtId="164" fontId="21" fillId="0" borderId="5" xfId="0" applyNumberFormat="1" applyFont="1" applyBorder="1"/>
    <xf numFmtId="164" fontId="21" fillId="0" borderId="4" xfId="0" applyNumberFormat="1" applyFont="1" applyBorder="1"/>
    <xf numFmtId="0" fontId="17" fillId="0" borderId="0" xfId="0" applyFont="1" applyFill="1" applyBorder="1"/>
    <xf numFmtId="44" fontId="17" fillId="0" borderId="1" xfId="1" applyFont="1" applyBorder="1"/>
    <xf numFmtId="164" fontId="17" fillId="0" borderId="0" xfId="0" applyNumberFormat="1" applyFont="1" applyBorder="1"/>
    <xf numFmtId="0" fontId="20" fillId="0" borderId="0" xfId="0" applyFont="1" applyBorder="1"/>
    <xf numFmtId="44" fontId="22" fillId="0" borderId="0" xfId="0" applyNumberFormat="1" applyFont="1" applyBorder="1"/>
    <xf numFmtId="44" fontId="17" fillId="0" borderId="1" xfId="0" applyNumberFormat="1" applyFont="1" applyBorder="1"/>
    <xf numFmtId="0" fontId="20" fillId="0" borderId="0" xfId="0" applyFont="1" applyFill="1" applyBorder="1"/>
    <xf numFmtId="164" fontId="17" fillId="0" borderId="0" xfId="1" applyNumberFormat="1" applyFont="1" applyBorder="1"/>
    <xf numFmtId="0" fontId="21" fillId="0" borderId="0" xfId="0" quotePrefix="1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44" fontId="17" fillId="0" borderId="0" xfId="1" applyFont="1" applyBorder="1"/>
    <xf numFmtId="0" fontId="19" fillId="0" borderId="0" xfId="0" applyFont="1" applyBorder="1"/>
    <xf numFmtId="0" fontId="21" fillId="0" borderId="4" xfId="0" applyFont="1" applyBorder="1"/>
    <xf numFmtId="44" fontId="16" fillId="0" borderId="0" xfId="1" applyFont="1" applyBorder="1"/>
    <xf numFmtId="0" fontId="21" fillId="0" borderId="1" xfId="0" applyFont="1" applyBorder="1"/>
    <xf numFmtId="0" fontId="22" fillId="0" borderId="0" xfId="0" applyFont="1" applyBorder="1"/>
    <xf numFmtId="44" fontId="21" fillId="0" borderId="0" xfId="1" applyFont="1"/>
    <xf numFmtId="44" fontId="17" fillId="0" borderId="0" xfId="1" applyFont="1"/>
    <xf numFmtId="164" fontId="17" fillId="0" borderId="1" xfId="0" applyNumberFormat="1" applyFont="1" applyBorder="1" applyAlignment="1">
      <alignment horizontal="center"/>
    </xf>
    <xf numFmtId="0" fontId="25" fillId="0" borderId="0" xfId="0" applyFont="1" applyBorder="1"/>
    <xf numFmtId="164" fontId="17" fillId="0" borderId="0" xfId="0" applyNumberFormat="1" applyFont="1"/>
    <xf numFmtId="164" fontId="21" fillId="0" borderId="6" xfId="0" applyNumberFormat="1" applyFont="1" applyFill="1" applyBorder="1"/>
    <xf numFmtId="164" fontId="17" fillId="0" borderId="7" xfId="0" applyNumberFormat="1" applyFont="1" applyBorder="1"/>
    <xf numFmtId="44" fontId="13" fillId="0" borderId="0" xfId="1" applyFont="1" applyBorder="1"/>
    <xf numFmtId="164" fontId="4" fillId="0" borderId="0" xfId="0" applyNumberFormat="1" applyFont="1" applyBorder="1"/>
    <xf numFmtId="170" fontId="17" fillId="0" borderId="0" xfId="1" applyNumberFormat="1" applyFont="1" applyBorder="1" applyAlignment="1">
      <alignment horizontal="center"/>
    </xf>
    <xf numFmtId="169" fontId="21" fillId="0" borderId="10" xfId="1" applyNumberFormat="1" applyFont="1" applyBorder="1"/>
    <xf numFmtId="164" fontId="21" fillId="0" borderId="11" xfId="0" applyNumberFormat="1" applyFont="1" applyBorder="1"/>
    <xf numFmtId="164" fontId="21" fillId="0" borderId="0" xfId="0" applyNumberFormat="1" applyFont="1" applyBorder="1"/>
    <xf numFmtId="169" fontId="21" fillId="0" borderId="12" xfId="1" applyNumberFormat="1" applyFont="1" applyBorder="1"/>
    <xf numFmtId="44" fontId="21" fillId="0" borderId="13" xfId="1" applyFont="1" applyBorder="1"/>
    <xf numFmtId="44" fontId="18" fillId="0" borderId="0" xfId="1" applyFont="1" applyBorder="1"/>
    <xf numFmtId="44" fontId="21" fillId="0" borderId="14" xfId="1" applyFont="1" applyBorder="1"/>
    <xf numFmtId="164" fontId="21" fillId="0" borderId="15" xfId="0" applyNumberFormat="1" applyFont="1" applyBorder="1"/>
    <xf numFmtId="44" fontId="17" fillId="0" borderId="7" xfId="1" applyFont="1" applyBorder="1"/>
    <xf numFmtId="164" fontId="21" fillId="0" borderId="9" xfId="0" applyNumberFormat="1" applyFont="1" applyBorder="1"/>
    <xf numFmtId="164" fontId="17" fillId="0" borderId="9" xfId="0" applyNumberFormat="1" applyFont="1" applyBorder="1"/>
    <xf numFmtId="169" fontId="21" fillId="0" borderId="10" xfId="1" applyNumberFormat="1" applyFont="1" applyFill="1" applyBorder="1"/>
    <xf numFmtId="169" fontId="21" fillId="0" borderId="12" xfId="1" applyNumberFormat="1" applyFont="1" applyFill="1" applyBorder="1"/>
    <xf numFmtId="44" fontId="21" fillId="0" borderId="13" xfId="1" applyFont="1" applyFill="1" applyBorder="1"/>
    <xf numFmtId="44" fontId="21" fillId="0" borderId="14" xfId="1" applyFont="1" applyFill="1" applyBorder="1"/>
    <xf numFmtId="171" fontId="20" fillId="0" borderId="1" xfId="0" applyNumberFormat="1" applyFont="1" applyBorder="1"/>
    <xf numFmtId="1" fontId="10" fillId="0" borderId="0" xfId="1" applyNumberFormat="1" applyFont="1" applyBorder="1" applyAlignment="1">
      <alignment horizontal="center"/>
    </xf>
    <xf numFmtId="1" fontId="10" fillId="0" borderId="2" xfId="1" applyNumberFormat="1" applyFont="1" applyBorder="1" applyAlignment="1">
      <alignment horizontal="center"/>
    </xf>
    <xf numFmtId="170" fontId="17" fillId="0" borderId="8" xfId="1" applyNumberFormat="1" applyFont="1" applyBorder="1" applyAlignment="1">
      <alignment horizontal="center"/>
    </xf>
    <xf numFmtId="170" fontId="17" fillId="0" borderId="9" xfId="1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ieel%20overzicht%20-%202016+li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oles"/>
      <sheetName val="Budget Euro's"/>
      <sheetName val="uitgaven per maand Soles"/>
      <sheetName val="uitgaven per maand Euro's"/>
      <sheetName val="wisselkoersen"/>
      <sheetName val="Jaarverslag"/>
      <sheetName val="sueldos"/>
    </sheetNames>
    <sheetDataSet>
      <sheetData sheetId="0"/>
      <sheetData sheetId="1"/>
      <sheetData sheetId="2">
        <row r="11">
          <cell r="P11">
            <v>800</v>
          </cell>
        </row>
        <row r="12">
          <cell r="P12">
            <v>1041.08</v>
          </cell>
        </row>
        <row r="15">
          <cell r="P15">
            <v>9000</v>
          </cell>
        </row>
        <row r="16">
          <cell r="P16">
            <v>20627.150000000005</v>
          </cell>
        </row>
        <row r="17">
          <cell r="P17">
            <v>946.9</v>
          </cell>
        </row>
        <row r="18">
          <cell r="P18">
            <v>581.6</v>
          </cell>
        </row>
        <row r="19">
          <cell r="P19">
            <v>257.45000000000005</v>
          </cell>
        </row>
        <row r="20">
          <cell r="P20">
            <v>1065</v>
          </cell>
        </row>
        <row r="21">
          <cell r="P21">
            <v>1297.7</v>
          </cell>
        </row>
        <row r="22">
          <cell r="P22">
            <v>651.29999999999995</v>
          </cell>
        </row>
        <row r="23">
          <cell r="P23">
            <v>350</v>
          </cell>
        </row>
        <row r="26">
          <cell r="P26">
            <v>18000</v>
          </cell>
        </row>
        <row r="27">
          <cell r="P27">
            <v>29295.600000000006</v>
          </cell>
        </row>
        <row r="28">
          <cell r="P28">
            <v>15966.92</v>
          </cell>
        </row>
        <row r="29">
          <cell r="P29">
            <v>520.22</v>
          </cell>
        </row>
        <row r="30">
          <cell r="P30">
            <v>1356.94</v>
          </cell>
        </row>
        <row r="31">
          <cell r="P31">
            <v>105.1</v>
          </cell>
        </row>
        <row r="34">
          <cell r="P34">
            <v>9000</v>
          </cell>
        </row>
        <row r="35">
          <cell r="P35">
            <v>3690</v>
          </cell>
        </row>
        <row r="36">
          <cell r="P36">
            <v>22327.150000000005</v>
          </cell>
        </row>
        <row r="37">
          <cell r="P37">
            <v>52677.090000000011</v>
          </cell>
        </row>
        <row r="38">
          <cell r="P38">
            <v>815.35</v>
          </cell>
        </row>
        <row r="39">
          <cell r="P39">
            <v>11476.35</v>
          </cell>
        </row>
        <row r="40">
          <cell r="P40">
            <v>624.04999999999995</v>
          </cell>
        </row>
        <row r="41">
          <cell r="P41">
            <v>9046.5</v>
          </cell>
        </row>
        <row r="42">
          <cell r="P42">
            <v>1812.38</v>
          </cell>
        </row>
        <row r="43">
          <cell r="P43">
            <v>4243.4699999999993</v>
          </cell>
        </row>
        <row r="44">
          <cell r="P44">
            <v>1182.3999999999999</v>
          </cell>
        </row>
        <row r="45">
          <cell r="P45">
            <v>687.5</v>
          </cell>
        </row>
        <row r="46">
          <cell r="P46">
            <v>4423.95</v>
          </cell>
        </row>
        <row r="47">
          <cell r="P47">
            <v>345.6</v>
          </cell>
        </row>
        <row r="50">
          <cell r="P50">
            <v>0</v>
          </cell>
        </row>
        <row r="51">
          <cell r="P51">
            <v>21127.150000000005</v>
          </cell>
        </row>
        <row r="52">
          <cell r="P52">
            <v>727.05</v>
          </cell>
        </row>
        <row r="53">
          <cell r="P53">
            <v>120</v>
          </cell>
        </row>
        <row r="54">
          <cell r="P54">
            <v>0</v>
          </cell>
        </row>
        <row r="57">
          <cell r="P57">
            <v>18000</v>
          </cell>
        </row>
        <row r="58">
          <cell r="P58">
            <v>4900</v>
          </cell>
        </row>
        <row r="59">
          <cell r="P59">
            <v>4418.2300000000005</v>
          </cell>
        </row>
        <row r="60">
          <cell r="P60">
            <v>14768.250000000002</v>
          </cell>
        </row>
        <row r="61">
          <cell r="P61">
            <v>14666</v>
          </cell>
        </row>
        <row r="62">
          <cell r="P62">
            <v>611.5</v>
          </cell>
        </row>
        <row r="63">
          <cell r="P63">
            <v>595.24</v>
          </cell>
        </row>
        <row r="64">
          <cell r="P64">
            <v>1604</v>
          </cell>
        </row>
        <row r="65">
          <cell r="P65">
            <v>1972.9899999999996</v>
          </cell>
        </row>
        <row r="66">
          <cell r="P66">
            <v>148.5</v>
          </cell>
        </row>
        <row r="67">
          <cell r="P67">
            <v>600</v>
          </cell>
        </row>
        <row r="68">
          <cell r="P68">
            <v>5031.99</v>
          </cell>
        </row>
        <row r="69">
          <cell r="P69">
            <v>894.72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topLeftCell="A94" zoomScale="80" zoomScaleNormal="80" workbookViewId="0">
      <selection activeCell="I4" sqref="I4"/>
    </sheetView>
  </sheetViews>
  <sheetFormatPr baseColWidth="10" defaultRowHeight="15" x14ac:dyDescent="0.25"/>
  <cols>
    <col min="1" max="1" width="69.5703125" customWidth="1"/>
    <col min="2" max="2" width="1.42578125" customWidth="1"/>
    <col min="3" max="3" width="13.7109375" bestFit="1" customWidth="1"/>
    <col min="4" max="4" width="16.7109375" customWidth="1"/>
    <col min="5" max="5" width="13.140625" bestFit="1" customWidth="1"/>
    <col min="6" max="6" width="13.7109375" bestFit="1" customWidth="1"/>
    <col min="7" max="7" width="17.5703125" customWidth="1"/>
    <col min="8" max="8" width="1.28515625" customWidth="1"/>
    <col min="9" max="9" width="14.28515625" customWidth="1"/>
  </cols>
  <sheetData>
    <row r="1" spans="1:9" ht="30" x14ac:dyDescent="0.4">
      <c r="A1" s="1" t="s">
        <v>0</v>
      </c>
      <c r="B1" s="2"/>
      <c r="C1" s="3"/>
      <c r="D1" s="3"/>
      <c r="E1" s="4"/>
      <c r="F1" s="3"/>
      <c r="G1" s="3"/>
      <c r="H1" s="3"/>
      <c r="I1" s="5"/>
    </row>
    <row r="2" spans="1:9" ht="25.5" x14ac:dyDescent="0.35">
      <c r="A2" s="6"/>
      <c r="B2" s="7"/>
      <c r="C2" s="8"/>
      <c r="D2" s="9"/>
      <c r="E2" s="10"/>
      <c r="F2" s="9"/>
      <c r="G2" s="9"/>
      <c r="H2" s="9"/>
      <c r="I2" s="11"/>
    </row>
    <row r="3" spans="1:9" ht="26.25" x14ac:dyDescent="0.4">
      <c r="A3" s="12" t="s">
        <v>1</v>
      </c>
      <c r="B3" s="13"/>
      <c r="C3" s="8"/>
      <c r="D3" s="3"/>
      <c r="E3" s="4"/>
      <c r="F3" s="3"/>
      <c r="G3" s="3"/>
      <c r="H3" s="3"/>
      <c r="I3" s="5"/>
    </row>
    <row r="4" spans="1:9" ht="26.25" x14ac:dyDescent="0.4">
      <c r="A4" s="12"/>
      <c r="B4" s="13"/>
      <c r="C4" s="8"/>
      <c r="D4" s="14"/>
      <c r="E4" s="4"/>
      <c r="F4" s="3"/>
      <c r="G4" s="3"/>
      <c r="H4" s="3"/>
      <c r="I4" s="5"/>
    </row>
    <row r="5" spans="1:9" ht="25.5" x14ac:dyDescent="0.35">
      <c r="A5" s="15" t="s">
        <v>2</v>
      </c>
      <c r="B5" s="16"/>
      <c r="C5" s="17"/>
      <c r="D5" s="18"/>
      <c r="E5" s="19"/>
      <c r="F5" s="20"/>
      <c r="G5" s="20"/>
      <c r="H5" s="20"/>
      <c r="I5" s="21"/>
    </row>
    <row r="6" spans="1:9" x14ac:dyDescent="0.25">
      <c r="A6" s="22" t="s">
        <v>3</v>
      </c>
      <c r="B6" s="23"/>
      <c r="C6" s="24"/>
      <c r="D6" s="25">
        <v>0.30656</v>
      </c>
      <c r="E6" s="26"/>
      <c r="F6" s="27"/>
      <c r="G6" s="26"/>
      <c r="H6" s="26"/>
      <c r="I6" s="21"/>
    </row>
    <row r="7" spans="1:9" x14ac:dyDescent="0.25">
      <c r="A7" s="22" t="s">
        <v>4</v>
      </c>
      <c r="B7" s="23"/>
      <c r="C7" s="24"/>
      <c r="D7" s="25">
        <v>0.28249999999999997</v>
      </c>
      <c r="E7" s="26"/>
      <c r="F7" s="28"/>
      <c r="G7" s="29"/>
      <c r="H7" s="29"/>
      <c r="I7" s="30"/>
    </row>
    <row r="8" spans="1:9" x14ac:dyDescent="0.25">
      <c r="A8" s="22" t="s">
        <v>5</v>
      </c>
      <c r="B8" s="23"/>
      <c r="C8" s="24"/>
      <c r="D8" s="25">
        <v>0.9214</v>
      </c>
      <c r="E8" s="26"/>
      <c r="F8" s="27"/>
      <c r="G8" s="26"/>
      <c r="H8" s="26"/>
      <c r="I8" s="5"/>
    </row>
    <row r="9" spans="1:9" x14ac:dyDescent="0.25">
      <c r="A9" s="6"/>
      <c r="B9" s="7"/>
      <c r="C9" s="23"/>
      <c r="D9" s="26"/>
      <c r="E9" s="26"/>
      <c r="F9" s="26"/>
      <c r="G9" s="26"/>
      <c r="H9" s="26"/>
      <c r="I9" s="5"/>
    </row>
    <row r="10" spans="1:9" ht="15.75" x14ac:dyDescent="0.25">
      <c r="A10" s="31" t="s">
        <v>6</v>
      </c>
      <c r="B10" s="32"/>
      <c r="C10" s="122"/>
      <c r="D10" s="123"/>
      <c r="E10" s="33"/>
      <c r="F10" s="33"/>
      <c r="G10" s="34"/>
      <c r="H10" s="35"/>
      <c r="I10" s="5"/>
    </row>
    <row r="11" spans="1:9" x14ac:dyDescent="0.25">
      <c r="A11" s="36"/>
      <c r="B11" s="37"/>
      <c r="C11" s="38"/>
      <c r="D11" s="39" t="s">
        <v>7</v>
      </c>
      <c r="E11" s="40" t="s">
        <v>8</v>
      </c>
      <c r="F11" s="41"/>
      <c r="G11" s="39" t="s">
        <v>9</v>
      </c>
      <c r="H11" s="42"/>
      <c r="I11" s="43"/>
    </row>
    <row r="12" spans="1:9" x14ac:dyDescent="0.25">
      <c r="A12" s="44" t="s">
        <v>10</v>
      </c>
      <c r="B12" s="45"/>
      <c r="C12" s="46"/>
      <c r="D12" s="47"/>
      <c r="E12" s="121">
        <v>70924.62</v>
      </c>
      <c r="F12" s="48"/>
      <c r="G12" s="49">
        <f>E12*$D$8</f>
        <v>65349.944867999999</v>
      </c>
      <c r="H12" s="50"/>
      <c r="I12" s="43"/>
    </row>
    <row r="13" spans="1:9" x14ac:dyDescent="0.25">
      <c r="A13" s="51" t="s">
        <v>77</v>
      </c>
      <c r="B13" s="45"/>
      <c r="C13" s="46"/>
      <c r="D13" s="47"/>
      <c r="E13" s="52"/>
      <c r="F13" s="48"/>
      <c r="G13" s="53">
        <f>E13*$D$8</f>
        <v>0</v>
      </c>
      <c r="H13" s="50"/>
      <c r="I13" s="54"/>
    </row>
    <row r="14" spans="1:9" x14ac:dyDescent="0.25">
      <c r="A14" s="44" t="s">
        <v>11</v>
      </c>
      <c r="B14" s="45"/>
      <c r="C14" s="46"/>
      <c r="D14" s="47"/>
      <c r="E14" s="52">
        <v>8045.09</v>
      </c>
      <c r="F14" s="48"/>
      <c r="G14" s="49">
        <f>E14*$D$8</f>
        <v>7412.7459260000005</v>
      </c>
      <c r="H14" s="42"/>
      <c r="I14" s="43"/>
    </row>
    <row r="15" spans="1:9" x14ac:dyDescent="0.25">
      <c r="A15" s="44" t="s">
        <v>12</v>
      </c>
      <c r="B15" s="45"/>
      <c r="C15" s="55"/>
      <c r="D15" s="47">
        <v>1440</v>
      </c>
      <c r="E15" s="52"/>
      <c r="F15" s="56"/>
      <c r="G15" s="49">
        <f>D15*$D$7</f>
        <v>406.79999999999995</v>
      </c>
      <c r="H15" s="42"/>
      <c r="I15" s="43"/>
    </row>
    <row r="16" spans="1:9" x14ac:dyDescent="0.25">
      <c r="A16" s="44"/>
      <c r="B16" s="45"/>
      <c r="C16" s="57"/>
      <c r="D16" s="58">
        <f>SUM(D12:D15)</f>
        <v>1440</v>
      </c>
      <c r="E16" s="59">
        <f>SUM(E12:E15)</f>
        <v>78969.709999999992</v>
      </c>
      <c r="F16" s="60"/>
      <c r="G16" s="61">
        <f>SUM(G12:G15)</f>
        <v>73169.490793999998</v>
      </c>
      <c r="H16" s="42"/>
      <c r="I16" s="43"/>
    </row>
    <row r="17" spans="1:9" x14ac:dyDescent="0.25">
      <c r="A17" s="44"/>
      <c r="B17" s="45"/>
      <c r="C17" s="57"/>
      <c r="D17" s="60"/>
      <c r="E17" s="60"/>
      <c r="F17" s="57"/>
      <c r="G17" s="60"/>
      <c r="H17" s="60"/>
      <c r="I17" s="42"/>
    </row>
    <row r="18" spans="1:9" x14ac:dyDescent="0.25">
      <c r="A18" s="62"/>
      <c r="B18" s="63"/>
      <c r="C18" s="64"/>
      <c r="D18" s="64"/>
      <c r="E18" s="64"/>
      <c r="F18" s="64"/>
      <c r="G18" s="64"/>
      <c r="H18" s="64"/>
      <c r="I18" s="40" t="s">
        <v>9</v>
      </c>
    </row>
    <row r="19" spans="1:9" x14ac:dyDescent="0.25">
      <c r="A19" s="51" t="s">
        <v>13</v>
      </c>
      <c r="B19" s="45"/>
      <c r="C19" s="65"/>
      <c r="D19" s="65"/>
      <c r="E19" s="64"/>
      <c r="F19" s="65"/>
      <c r="G19" s="65"/>
      <c r="H19" s="65"/>
      <c r="I19" s="53">
        <f>G16</f>
        <v>73169.490793999998</v>
      </c>
    </row>
    <row r="20" spans="1:9" x14ac:dyDescent="0.25">
      <c r="A20" s="44"/>
      <c r="B20" s="45"/>
      <c r="C20" s="65"/>
      <c r="D20" s="65"/>
      <c r="E20" s="64"/>
      <c r="F20" s="65"/>
      <c r="G20" s="65"/>
      <c r="H20" s="65"/>
      <c r="I20" s="66"/>
    </row>
    <row r="21" spans="1:9" x14ac:dyDescent="0.25">
      <c r="A21" s="44"/>
      <c r="B21" s="45"/>
      <c r="C21" s="65"/>
      <c r="D21" s="65"/>
      <c r="E21" s="64"/>
      <c r="F21" s="65"/>
      <c r="G21" s="65"/>
      <c r="H21" s="65"/>
      <c r="I21" s="66"/>
    </row>
    <row r="22" spans="1:9" x14ac:dyDescent="0.25">
      <c r="A22" s="44"/>
      <c r="B22" s="67"/>
      <c r="C22" s="68"/>
      <c r="D22" s="68"/>
      <c r="E22" s="69"/>
      <c r="F22" s="68"/>
      <c r="G22" s="68"/>
      <c r="H22" s="68"/>
      <c r="I22" s="70"/>
    </row>
    <row r="23" spans="1:9" ht="15.75" x14ac:dyDescent="0.25">
      <c r="A23" s="31" t="s">
        <v>14</v>
      </c>
      <c r="B23" s="32"/>
      <c r="C23" s="17"/>
      <c r="D23" s="18"/>
      <c r="E23" s="18"/>
      <c r="F23" s="18"/>
      <c r="G23" s="71"/>
      <c r="H23" s="71"/>
      <c r="I23" s="72"/>
    </row>
    <row r="24" spans="1:9" x14ac:dyDescent="0.25">
      <c r="A24" s="44"/>
      <c r="B24" s="67"/>
      <c r="C24" s="38"/>
      <c r="D24" s="39" t="s">
        <v>7</v>
      </c>
      <c r="E24" s="73"/>
      <c r="F24" s="73"/>
      <c r="G24" s="74" t="s">
        <v>9</v>
      </c>
      <c r="H24" s="70"/>
      <c r="I24" s="45"/>
    </row>
    <row r="25" spans="1:9" x14ac:dyDescent="0.25">
      <c r="A25" s="36" t="s">
        <v>15</v>
      </c>
      <c r="B25" s="37"/>
      <c r="C25" s="75"/>
      <c r="D25" s="76"/>
      <c r="E25" s="77"/>
      <c r="F25" s="77"/>
      <c r="G25" s="78"/>
      <c r="H25" s="77"/>
      <c r="I25" s="45"/>
    </row>
    <row r="26" spans="1:9" x14ac:dyDescent="0.25">
      <c r="A26" s="44" t="s">
        <v>16</v>
      </c>
      <c r="B26" s="44"/>
      <c r="C26" s="55"/>
      <c r="D26" s="76">
        <f>'[1]uitgaven per maand Soles'!P11</f>
        <v>800</v>
      </c>
      <c r="E26" s="77"/>
      <c r="F26" s="77"/>
      <c r="G26" s="79">
        <f t="shared" ref="G26:G95" si="0">D26*$D$7</f>
        <v>225.99999999999997</v>
      </c>
      <c r="H26" s="77"/>
      <c r="I26" s="45"/>
    </row>
    <row r="27" spans="1:9" x14ac:dyDescent="0.25">
      <c r="A27" s="44" t="s">
        <v>17</v>
      </c>
      <c r="B27" s="44"/>
      <c r="C27" s="55"/>
      <c r="D27" s="76">
        <f>'[1]uitgaven per maand Soles'!P12</f>
        <v>1041.08</v>
      </c>
      <c r="E27" s="77"/>
      <c r="F27" s="77"/>
      <c r="G27" s="79">
        <f t="shared" si="0"/>
        <v>294.10509999999994</v>
      </c>
      <c r="H27" s="77"/>
      <c r="I27" s="45"/>
    </row>
    <row r="28" spans="1:9" x14ac:dyDescent="0.25">
      <c r="A28" s="80" t="s">
        <v>18</v>
      </c>
      <c r="B28" s="80"/>
      <c r="C28" s="57"/>
      <c r="D28" s="81">
        <f>SUM(D26:D27)</f>
        <v>1841.08</v>
      </c>
      <c r="E28" s="82"/>
      <c r="F28" s="82"/>
      <c r="G28" s="53">
        <f t="shared" si="0"/>
        <v>520.10509999999988</v>
      </c>
      <c r="H28" s="77"/>
      <c r="I28" s="45"/>
    </row>
    <row r="29" spans="1:9" x14ac:dyDescent="0.25">
      <c r="A29" s="44"/>
      <c r="B29" s="45"/>
      <c r="C29" s="55"/>
      <c r="D29" s="76"/>
      <c r="E29" s="77"/>
      <c r="F29" s="77"/>
      <c r="G29" s="79"/>
      <c r="H29" s="77"/>
      <c r="I29" s="45"/>
    </row>
    <row r="30" spans="1:9" x14ac:dyDescent="0.25">
      <c r="A30" s="36" t="s">
        <v>19</v>
      </c>
      <c r="B30" s="37"/>
      <c r="C30" s="55"/>
      <c r="D30" s="76"/>
      <c r="E30" s="77"/>
      <c r="F30" s="77"/>
      <c r="G30" s="79"/>
      <c r="H30" s="77"/>
      <c r="I30" s="45"/>
    </row>
    <row r="31" spans="1:9" x14ac:dyDescent="0.25">
      <c r="A31" s="83" t="s">
        <v>20</v>
      </c>
      <c r="B31" s="45"/>
      <c r="C31" s="55"/>
      <c r="D31" s="76">
        <f>'[1]uitgaven per maand Soles'!P15</f>
        <v>9000</v>
      </c>
      <c r="E31" s="77"/>
      <c r="F31" s="77"/>
      <c r="G31" s="79">
        <f t="shared" si="0"/>
        <v>2542.4999999999995</v>
      </c>
      <c r="H31" s="77"/>
      <c r="I31" s="45"/>
    </row>
    <row r="32" spans="1:9" x14ac:dyDescent="0.25">
      <c r="A32" s="83" t="s">
        <v>21</v>
      </c>
      <c r="B32" s="45"/>
      <c r="C32" s="55"/>
      <c r="D32" s="76">
        <f>'[1]uitgaven per maand Soles'!P16</f>
        <v>20627.150000000005</v>
      </c>
      <c r="E32" s="77"/>
      <c r="F32" s="77"/>
      <c r="G32" s="79">
        <f t="shared" si="0"/>
        <v>5827.1698750000005</v>
      </c>
      <c r="H32" s="77"/>
      <c r="I32" s="45"/>
    </row>
    <row r="33" spans="1:9" x14ac:dyDescent="0.25">
      <c r="A33" s="83" t="s">
        <v>22</v>
      </c>
      <c r="B33" s="45"/>
      <c r="C33" s="55"/>
      <c r="D33" s="76">
        <f>'[1]uitgaven per maand Soles'!P17</f>
        <v>946.9</v>
      </c>
      <c r="E33" s="77"/>
      <c r="F33" s="77"/>
      <c r="G33" s="79">
        <f t="shared" si="0"/>
        <v>267.49924999999996</v>
      </c>
      <c r="H33" s="77"/>
      <c r="I33" s="45"/>
    </row>
    <row r="34" spans="1:9" x14ac:dyDescent="0.25">
      <c r="A34" s="83" t="s">
        <v>23</v>
      </c>
      <c r="B34" s="45"/>
      <c r="C34" s="55"/>
      <c r="D34" s="76">
        <f>'[1]uitgaven per maand Soles'!P18</f>
        <v>581.6</v>
      </c>
      <c r="E34" s="77"/>
      <c r="F34" s="77"/>
      <c r="G34" s="79">
        <f t="shared" si="0"/>
        <v>164.30199999999999</v>
      </c>
      <c r="H34" s="77"/>
      <c r="I34" s="45"/>
    </row>
    <row r="35" spans="1:9" x14ac:dyDescent="0.25">
      <c r="A35" s="83" t="s">
        <v>24</v>
      </c>
      <c r="B35" s="45"/>
      <c r="C35" s="55"/>
      <c r="D35" s="76">
        <f>'[1]uitgaven per maand Soles'!P19</f>
        <v>257.45000000000005</v>
      </c>
      <c r="E35" s="77"/>
      <c r="F35" s="77"/>
      <c r="G35" s="79">
        <f t="shared" si="0"/>
        <v>72.729625000000013</v>
      </c>
      <c r="H35" s="77"/>
      <c r="I35" s="45"/>
    </row>
    <row r="36" spans="1:9" x14ac:dyDescent="0.25">
      <c r="A36" s="44" t="s">
        <v>25</v>
      </c>
      <c r="B36" s="45"/>
      <c r="C36" s="55"/>
      <c r="D36" s="76">
        <f>'[1]uitgaven per maand Soles'!P20</f>
        <v>1065</v>
      </c>
      <c r="E36" s="77"/>
      <c r="F36" s="77"/>
      <c r="G36" s="79">
        <f t="shared" si="0"/>
        <v>300.86249999999995</v>
      </c>
      <c r="H36" s="77"/>
      <c r="I36" s="45"/>
    </row>
    <row r="37" spans="1:9" x14ac:dyDescent="0.25">
      <c r="A37" s="83" t="s">
        <v>26</v>
      </c>
      <c r="B37" s="45"/>
      <c r="C37" s="55"/>
      <c r="D37" s="76">
        <f>'[1]uitgaven per maand Soles'!P21</f>
        <v>1297.7</v>
      </c>
      <c r="E37" s="77"/>
      <c r="F37" s="77"/>
      <c r="G37" s="79">
        <f t="shared" si="0"/>
        <v>366.60024999999996</v>
      </c>
      <c r="H37" s="77"/>
      <c r="I37" s="45"/>
    </row>
    <row r="38" spans="1:9" x14ac:dyDescent="0.25">
      <c r="A38" s="83" t="s">
        <v>27</v>
      </c>
      <c r="B38" s="44"/>
      <c r="C38" s="55"/>
      <c r="D38" s="76">
        <f>'[1]uitgaven per maand Soles'!P22</f>
        <v>651.29999999999995</v>
      </c>
      <c r="E38" s="77"/>
      <c r="F38" s="77"/>
      <c r="G38" s="79">
        <f t="shared" si="0"/>
        <v>183.99224999999996</v>
      </c>
      <c r="H38" s="77"/>
      <c r="I38" s="45"/>
    </row>
    <row r="39" spans="1:9" x14ac:dyDescent="0.25">
      <c r="A39" s="44" t="s">
        <v>17</v>
      </c>
      <c r="B39" s="45"/>
      <c r="C39" s="55"/>
      <c r="D39" s="76">
        <f>'[1]uitgaven per maand Soles'!P23</f>
        <v>350</v>
      </c>
      <c r="E39" s="77"/>
      <c r="F39" s="77"/>
      <c r="G39" s="79">
        <f t="shared" si="0"/>
        <v>98.874999999999986</v>
      </c>
      <c r="H39" s="77"/>
      <c r="I39" s="45"/>
    </row>
    <row r="40" spans="1:9" x14ac:dyDescent="0.25">
      <c r="A40" s="62" t="s">
        <v>18</v>
      </c>
      <c r="B40" s="63"/>
      <c r="C40" s="84"/>
      <c r="D40" s="85">
        <f>SUM(D31:D39)</f>
        <v>34777.100000000006</v>
      </c>
      <c r="E40" s="82"/>
      <c r="F40" s="82"/>
      <c r="G40" s="53">
        <f t="shared" si="0"/>
        <v>9824.5307499999999</v>
      </c>
      <c r="H40" s="77"/>
      <c r="I40" s="45"/>
    </row>
    <row r="41" spans="1:9" x14ac:dyDescent="0.25">
      <c r="A41" s="62"/>
      <c r="B41" s="63"/>
      <c r="C41" s="55"/>
      <c r="D41" s="76"/>
      <c r="E41" s="77"/>
      <c r="F41" s="77"/>
      <c r="G41" s="79"/>
      <c r="H41" s="77"/>
      <c r="I41" s="45"/>
    </row>
    <row r="42" spans="1:9" x14ac:dyDescent="0.25">
      <c r="A42" s="36" t="s">
        <v>28</v>
      </c>
      <c r="B42" s="37"/>
      <c r="C42" s="55"/>
      <c r="D42" s="76"/>
      <c r="E42" s="77"/>
      <c r="F42" s="77"/>
      <c r="G42" s="79"/>
      <c r="H42" s="77"/>
      <c r="I42" s="45"/>
    </row>
    <row r="43" spans="1:9" x14ac:dyDescent="0.25">
      <c r="A43" s="44" t="s">
        <v>20</v>
      </c>
      <c r="B43" s="44"/>
      <c r="C43" s="55"/>
      <c r="D43" s="76">
        <f>'[1]uitgaven per maand Soles'!P26</f>
        <v>18000</v>
      </c>
      <c r="E43" s="77"/>
      <c r="F43" s="77"/>
      <c r="G43" s="79">
        <f t="shared" si="0"/>
        <v>5084.9999999999991</v>
      </c>
      <c r="H43" s="77"/>
      <c r="I43" s="45"/>
    </row>
    <row r="44" spans="1:9" x14ac:dyDescent="0.25">
      <c r="A44" s="44" t="s">
        <v>29</v>
      </c>
      <c r="B44" s="44"/>
      <c r="C44" s="55"/>
      <c r="D44" s="76">
        <f>'[1]uitgaven per maand Soles'!P27</f>
        <v>29295.600000000006</v>
      </c>
      <c r="E44" s="77"/>
      <c r="F44" s="77"/>
      <c r="G44" s="79">
        <f t="shared" si="0"/>
        <v>8276.0070000000014</v>
      </c>
      <c r="H44" s="77"/>
      <c r="I44" s="45"/>
    </row>
    <row r="45" spans="1:9" x14ac:dyDescent="0.25">
      <c r="A45" s="44" t="s">
        <v>30</v>
      </c>
      <c r="B45" s="44"/>
      <c r="C45" s="55"/>
      <c r="D45" s="76">
        <f>'[1]uitgaven per maand Soles'!P28</f>
        <v>15966.92</v>
      </c>
      <c r="E45" s="77"/>
      <c r="F45" s="77"/>
      <c r="G45" s="79">
        <f t="shared" si="0"/>
        <v>4510.6548999999995</v>
      </c>
      <c r="H45" s="77"/>
      <c r="I45" s="45"/>
    </row>
    <row r="46" spans="1:9" x14ac:dyDescent="0.25">
      <c r="A46" s="44" t="s">
        <v>31</v>
      </c>
      <c r="B46" s="44"/>
      <c r="C46" s="55"/>
      <c r="D46" s="76">
        <f>'[1]uitgaven per maand Soles'!P29</f>
        <v>520.22</v>
      </c>
      <c r="E46" s="77"/>
      <c r="F46" s="77"/>
      <c r="G46" s="79">
        <f t="shared" si="0"/>
        <v>146.96214999999998</v>
      </c>
      <c r="H46" s="77"/>
      <c r="I46" s="45"/>
    </row>
    <row r="47" spans="1:9" x14ac:dyDescent="0.25">
      <c r="A47" s="86" t="s">
        <v>32</v>
      </c>
      <c r="B47" s="44"/>
      <c r="C47" s="55"/>
      <c r="D47" s="76">
        <f>'[1]uitgaven per maand Soles'!P30</f>
        <v>1356.94</v>
      </c>
      <c r="E47" s="77"/>
      <c r="F47" s="77"/>
      <c r="G47" s="79">
        <f t="shared" si="0"/>
        <v>383.33554999999996</v>
      </c>
      <c r="H47" s="77"/>
      <c r="I47" s="45"/>
    </row>
    <row r="48" spans="1:9" x14ac:dyDescent="0.25">
      <c r="A48" s="86" t="s">
        <v>17</v>
      </c>
      <c r="B48" s="44"/>
      <c r="C48" s="55"/>
      <c r="D48" s="76">
        <f>'[1]uitgaven per maand Soles'!P31</f>
        <v>105.1</v>
      </c>
      <c r="E48" s="77"/>
      <c r="F48" s="77"/>
      <c r="G48" s="79">
        <f t="shared" si="0"/>
        <v>29.690749999999994</v>
      </c>
      <c r="H48" s="77"/>
      <c r="I48" s="45"/>
    </row>
    <row r="49" spans="1:9" x14ac:dyDescent="0.25">
      <c r="A49" s="62" t="s">
        <v>18</v>
      </c>
      <c r="B49" s="63"/>
      <c r="C49" s="84"/>
      <c r="D49" s="85">
        <f>SUM(D43:D48)</f>
        <v>65244.780000000006</v>
      </c>
      <c r="E49" s="87"/>
      <c r="F49" s="87"/>
      <c r="G49" s="53">
        <f t="shared" si="0"/>
        <v>18431.65035</v>
      </c>
      <c r="H49" s="77"/>
      <c r="I49" s="45"/>
    </row>
    <row r="50" spans="1:9" x14ac:dyDescent="0.25">
      <c r="A50" s="62"/>
      <c r="B50" s="63"/>
      <c r="C50" s="55"/>
      <c r="D50" s="76"/>
      <c r="E50" s="77"/>
      <c r="F50" s="77"/>
      <c r="G50" s="79"/>
      <c r="H50" s="77"/>
      <c r="I50" s="45"/>
    </row>
    <row r="51" spans="1:9" x14ac:dyDescent="0.25">
      <c r="A51" s="36" t="s">
        <v>33</v>
      </c>
      <c r="B51" s="37"/>
      <c r="C51" s="55"/>
      <c r="D51" s="76"/>
      <c r="E51" s="77"/>
      <c r="F51" s="77"/>
      <c r="G51" s="79"/>
      <c r="H51" s="77"/>
      <c r="I51" s="45"/>
    </row>
    <row r="52" spans="1:9" x14ac:dyDescent="0.25">
      <c r="A52" s="44" t="s">
        <v>20</v>
      </c>
      <c r="B52" s="45"/>
      <c r="C52" s="55"/>
      <c r="D52" s="76">
        <f>'[1]uitgaven per maand Soles'!P34</f>
        <v>9000</v>
      </c>
      <c r="E52" s="77"/>
      <c r="F52" s="77"/>
      <c r="G52" s="79">
        <f t="shared" si="0"/>
        <v>2542.4999999999995</v>
      </c>
      <c r="H52" s="77"/>
      <c r="I52" s="45"/>
    </row>
    <row r="53" spans="1:9" x14ac:dyDescent="0.25">
      <c r="A53" s="44" t="s">
        <v>34</v>
      </c>
      <c r="B53" s="45"/>
      <c r="C53" s="55"/>
      <c r="D53" s="76">
        <f>'[1]uitgaven per maand Soles'!P35</f>
        <v>3690</v>
      </c>
      <c r="E53" s="77"/>
      <c r="F53" s="77"/>
      <c r="G53" s="79">
        <f t="shared" si="0"/>
        <v>1042.425</v>
      </c>
      <c r="H53" s="77"/>
      <c r="I53" s="45"/>
    </row>
    <row r="54" spans="1:9" x14ac:dyDescent="0.25">
      <c r="A54" s="44" t="s">
        <v>35</v>
      </c>
      <c r="B54" s="45"/>
      <c r="C54" s="55"/>
      <c r="D54" s="76">
        <f>'[1]uitgaven per maand Soles'!P36</f>
        <v>22327.150000000005</v>
      </c>
      <c r="E54" s="77"/>
      <c r="F54" s="77"/>
      <c r="G54" s="79">
        <f t="shared" si="0"/>
        <v>6307.4198750000005</v>
      </c>
      <c r="H54" s="77"/>
      <c r="I54" s="45"/>
    </row>
    <row r="55" spans="1:9" x14ac:dyDescent="0.25">
      <c r="A55" s="44" t="s">
        <v>36</v>
      </c>
      <c r="B55" s="45"/>
      <c r="C55" s="55"/>
      <c r="D55" s="76">
        <f>'[1]uitgaven per maand Soles'!P37</f>
        <v>52677.090000000011</v>
      </c>
      <c r="E55" s="77"/>
      <c r="F55" s="77"/>
      <c r="G55" s="79">
        <f t="shared" si="0"/>
        <v>14881.277925000002</v>
      </c>
      <c r="H55" s="77"/>
      <c r="I55" s="45"/>
    </row>
    <row r="56" spans="1:9" x14ac:dyDescent="0.25">
      <c r="A56" s="44" t="s">
        <v>37</v>
      </c>
      <c r="B56" s="45"/>
      <c r="C56" s="55"/>
      <c r="D56" s="76">
        <f>'[1]uitgaven per maand Soles'!P38</f>
        <v>815.35</v>
      </c>
      <c r="E56" s="77"/>
      <c r="F56" s="77"/>
      <c r="G56" s="79">
        <f t="shared" si="0"/>
        <v>230.33637499999998</v>
      </c>
      <c r="H56" s="77"/>
      <c r="I56" s="45"/>
    </row>
    <row r="57" spans="1:9" x14ac:dyDescent="0.25">
      <c r="A57" s="44" t="s">
        <v>38</v>
      </c>
      <c r="B57" s="45"/>
      <c r="C57" s="55"/>
      <c r="D57" s="76">
        <f>'[1]uitgaven per maand Soles'!P39</f>
        <v>11476.35</v>
      </c>
      <c r="E57" s="77"/>
      <c r="F57" s="77"/>
      <c r="G57" s="79">
        <f t="shared" si="0"/>
        <v>3242.0688749999999</v>
      </c>
      <c r="H57" s="77"/>
      <c r="I57" s="45"/>
    </row>
    <row r="58" spans="1:9" x14ac:dyDescent="0.25">
      <c r="A58" s="44" t="s">
        <v>39</v>
      </c>
      <c r="B58" s="45"/>
      <c r="C58" s="55"/>
      <c r="D58" s="76">
        <f>'[1]uitgaven per maand Soles'!P40</f>
        <v>624.04999999999995</v>
      </c>
      <c r="E58" s="77"/>
      <c r="F58" s="77"/>
      <c r="G58" s="79">
        <f t="shared" si="0"/>
        <v>176.29412499999998</v>
      </c>
      <c r="H58" s="77"/>
      <c r="I58" s="45"/>
    </row>
    <row r="59" spans="1:9" x14ac:dyDescent="0.25">
      <c r="A59" s="44" t="s">
        <v>40</v>
      </c>
      <c r="B59" s="45"/>
      <c r="C59" s="55"/>
      <c r="D59" s="76">
        <f>'[1]uitgaven per maand Soles'!P41</f>
        <v>9046.5</v>
      </c>
      <c r="E59" s="77"/>
      <c r="F59" s="77"/>
      <c r="G59" s="79">
        <f t="shared" si="0"/>
        <v>2555.6362499999996</v>
      </c>
      <c r="H59" s="77"/>
      <c r="I59" s="45"/>
    </row>
    <row r="60" spans="1:9" x14ac:dyDescent="0.25">
      <c r="A60" s="44" t="s">
        <v>41</v>
      </c>
      <c r="B60" s="45"/>
      <c r="C60" s="55"/>
      <c r="D60" s="76">
        <f>'[1]uitgaven per maand Soles'!P42</f>
        <v>1812.38</v>
      </c>
      <c r="E60" s="77"/>
      <c r="F60" s="77"/>
      <c r="G60" s="79">
        <f t="shared" si="0"/>
        <v>511.99734999999998</v>
      </c>
      <c r="H60" s="77"/>
      <c r="I60" s="45"/>
    </row>
    <row r="61" spans="1:9" x14ac:dyDescent="0.25">
      <c r="A61" s="44" t="s">
        <v>42</v>
      </c>
      <c r="B61" s="45"/>
      <c r="C61" s="55"/>
      <c r="D61" s="76">
        <f>'[1]uitgaven per maand Soles'!P43</f>
        <v>4243.4699999999993</v>
      </c>
      <c r="E61" s="77"/>
      <c r="F61" s="77"/>
      <c r="G61" s="79">
        <f t="shared" si="0"/>
        <v>1198.7802749999996</v>
      </c>
      <c r="H61" s="77"/>
      <c r="I61" s="45"/>
    </row>
    <row r="62" spans="1:9" x14ac:dyDescent="0.25">
      <c r="A62" s="88" t="s">
        <v>43</v>
      </c>
      <c r="B62" s="45"/>
      <c r="C62" s="55"/>
      <c r="D62" s="76">
        <f>'[1]uitgaven per maand Soles'!P44</f>
        <v>1182.3999999999999</v>
      </c>
      <c r="E62" s="77"/>
      <c r="F62" s="77"/>
      <c r="G62" s="79">
        <f t="shared" si="0"/>
        <v>334.02799999999991</v>
      </c>
      <c r="H62" s="77"/>
      <c r="I62" s="45"/>
    </row>
    <row r="63" spans="1:9" x14ac:dyDescent="0.25">
      <c r="A63" s="89" t="s">
        <v>44</v>
      </c>
      <c r="B63" s="45"/>
      <c r="C63" s="55"/>
      <c r="D63" s="76">
        <f>'[1]uitgaven per maand Soles'!P45</f>
        <v>687.5</v>
      </c>
      <c r="E63" s="77"/>
      <c r="F63" s="77"/>
      <c r="G63" s="79">
        <f t="shared" si="0"/>
        <v>194.21874999999997</v>
      </c>
      <c r="H63" s="77"/>
      <c r="I63" s="45"/>
    </row>
    <row r="64" spans="1:9" x14ac:dyDescent="0.25">
      <c r="A64" s="44" t="s">
        <v>45</v>
      </c>
      <c r="B64" s="45"/>
      <c r="C64" s="55"/>
      <c r="D64" s="76">
        <f>'[1]uitgaven per maand Soles'!P46</f>
        <v>4423.95</v>
      </c>
      <c r="E64" s="77"/>
      <c r="F64" s="77"/>
      <c r="G64" s="79">
        <f t="shared" si="0"/>
        <v>1249.7658749999998</v>
      </c>
      <c r="H64" s="77"/>
      <c r="I64" s="45"/>
    </row>
    <row r="65" spans="1:9" x14ac:dyDescent="0.25">
      <c r="A65" s="44" t="s">
        <v>17</v>
      </c>
      <c r="B65" s="45"/>
      <c r="C65" s="55"/>
      <c r="D65" s="76">
        <f>'[1]uitgaven per maand Soles'!P47</f>
        <v>345.6</v>
      </c>
      <c r="E65" s="77"/>
      <c r="F65" s="77"/>
      <c r="G65" s="79">
        <f t="shared" si="0"/>
        <v>97.631999999999991</v>
      </c>
      <c r="H65" s="77"/>
      <c r="I65" s="45"/>
    </row>
    <row r="66" spans="1:9" x14ac:dyDescent="0.25">
      <c r="A66" s="62" t="s">
        <v>18</v>
      </c>
      <c r="B66" s="63"/>
      <c r="C66" s="84"/>
      <c r="D66" s="85">
        <f>SUM(D52:D65)</f>
        <v>122351.79000000004</v>
      </c>
      <c r="E66" s="90"/>
      <c r="F66" s="90"/>
      <c r="G66" s="53">
        <f t="shared" si="0"/>
        <v>34564.380675000008</v>
      </c>
      <c r="H66" s="77"/>
      <c r="I66" s="45"/>
    </row>
    <row r="67" spans="1:9" x14ac:dyDescent="0.25">
      <c r="A67" s="44"/>
      <c r="B67" s="45"/>
      <c r="C67" s="55"/>
      <c r="D67" s="76"/>
      <c r="E67" s="77"/>
      <c r="F67" s="77"/>
      <c r="G67" s="79"/>
      <c r="H67" s="77"/>
      <c r="I67" s="45"/>
    </row>
    <row r="68" spans="1:9" x14ac:dyDescent="0.25">
      <c r="A68" s="36" t="s">
        <v>46</v>
      </c>
      <c r="B68" s="37"/>
      <c r="C68" s="55"/>
      <c r="D68" s="76"/>
      <c r="E68" s="77"/>
      <c r="F68" s="77"/>
      <c r="G68" s="79"/>
      <c r="H68" s="77"/>
      <c r="I68" s="45"/>
    </row>
    <row r="69" spans="1:9" x14ac:dyDescent="0.25">
      <c r="A69" s="44" t="s">
        <v>20</v>
      </c>
      <c r="B69" s="45"/>
      <c r="C69" s="55"/>
      <c r="D69" s="76">
        <f>'[1]uitgaven per maand Soles'!P50</f>
        <v>0</v>
      </c>
      <c r="E69" s="77"/>
      <c r="F69" s="77"/>
      <c r="G69" s="79">
        <f t="shared" ref="G69:G74" si="1">D69*$D$7</f>
        <v>0</v>
      </c>
      <c r="H69" s="77"/>
      <c r="I69" s="45"/>
    </row>
    <row r="70" spans="1:9" x14ac:dyDescent="0.25">
      <c r="A70" s="44" t="s">
        <v>47</v>
      </c>
      <c r="B70" s="45"/>
      <c r="C70" s="55"/>
      <c r="D70" s="76">
        <f>'[1]uitgaven per maand Soles'!P51</f>
        <v>21127.150000000005</v>
      </c>
      <c r="E70" s="77"/>
      <c r="F70" s="77"/>
      <c r="G70" s="79">
        <f t="shared" si="1"/>
        <v>5968.4198750000005</v>
      </c>
      <c r="H70" s="77"/>
      <c r="I70" s="45"/>
    </row>
    <row r="71" spans="1:9" x14ac:dyDescent="0.25">
      <c r="A71" s="44" t="s">
        <v>48</v>
      </c>
      <c r="B71" s="45"/>
      <c r="C71" s="55"/>
      <c r="D71" s="76">
        <f>'[1]uitgaven per maand Soles'!P52</f>
        <v>727.05</v>
      </c>
      <c r="E71" s="77"/>
      <c r="F71" s="77"/>
      <c r="G71" s="79">
        <f t="shared" si="1"/>
        <v>205.39162499999998</v>
      </c>
      <c r="H71" s="77"/>
      <c r="I71" s="45"/>
    </row>
    <row r="72" spans="1:9" x14ac:dyDescent="0.25">
      <c r="A72" s="44" t="s">
        <v>49</v>
      </c>
      <c r="B72" s="45"/>
      <c r="C72" s="55"/>
      <c r="D72" s="76">
        <f>'[1]uitgaven per maand Soles'!P53</f>
        <v>120</v>
      </c>
      <c r="E72" s="77"/>
      <c r="F72" s="77"/>
      <c r="G72" s="79">
        <f t="shared" si="1"/>
        <v>33.9</v>
      </c>
      <c r="H72" s="77"/>
      <c r="I72" s="45"/>
    </row>
    <row r="73" spans="1:9" x14ac:dyDescent="0.25">
      <c r="A73" s="44" t="s">
        <v>17</v>
      </c>
      <c r="B73" s="45"/>
      <c r="C73" s="55"/>
      <c r="D73" s="76">
        <f>'[1]uitgaven per maand Soles'!P54</f>
        <v>0</v>
      </c>
      <c r="E73" s="77"/>
      <c r="F73" s="77"/>
      <c r="G73" s="79">
        <f t="shared" si="1"/>
        <v>0</v>
      </c>
      <c r="H73" s="77"/>
      <c r="I73" s="45"/>
    </row>
    <row r="74" spans="1:9" x14ac:dyDescent="0.25">
      <c r="A74" s="62" t="s">
        <v>18</v>
      </c>
      <c r="B74" s="63"/>
      <c r="C74" s="84"/>
      <c r="D74" s="85">
        <f>SUM(D69:D73)</f>
        <v>21974.200000000004</v>
      </c>
      <c r="E74" s="90"/>
      <c r="F74" s="90"/>
      <c r="G74" s="53">
        <f t="shared" si="1"/>
        <v>6207.7115000000003</v>
      </c>
      <c r="H74" s="77"/>
      <c r="I74" s="45"/>
    </row>
    <row r="75" spans="1:9" x14ac:dyDescent="0.25">
      <c r="A75" s="44"/>
      <c r="B75" s="45"/>
      <c r="C75" s="55"/>
      <c r="D75" s="76"/>
      <c r="E75" s="77"/>
      <c r="F75" s="77"/>
      <c r="G75" s="79"/>
      <c r="H75" s="77"/>
      <c r="I75" s="45"/>
    </row>
    <row r="76" spans="1:9" x14ac:dyDescent="0.25">
      <c r="A76" s="36" t="s">
        <v>50</v>
      </c>
      <c r="B76" s="37"/>
      <c r="C76" s="55"/>
      <c r="D76" s="76"/>
      <c r="E76" s="77"/>
      <c r="F76" s="77"/>
      <c r="G76" s="79"/>
      <c r="H76" s="77"/>
      <c r="I76" s="45"/>
    </row>
    <row r="77" spans="1:9" x14ac:dyDescent="0.25">
      <c r="A77" s="44" t="s">
        <v>51</v>
      </c>
      <c r="B77" s="45"/>
      <c r="C77" s="55"/>
      <c r="D77" s="76">
        <f>'[1]uitgaven per maand Soles'!P57</f>
        <v>18000</v>
      </c>
      <c r="E77" s="77"/>
      <c r="F77" s="77"/>
      <c r="G77" s="79">
        <f t="shared" si="0"/>
        <v>5084.9999999999991</v>
      </c>
      <c r="H77" s="77"/>
      <c r="I77" s="45"/>
    </row>
    <row r="78" spans="1:9" x14ac:dyDescent="0.25">
      <c r="A78" s="44" t="s">
        <v>52</v>
      </c>
      <c r="B78" s="45"/>
      <c r="C78" s="55"/>
      <c r="D78" s="76">
        <f>'[1]uitgaven per maand Soles'!P58</f>
        <v>4900</v>
      </c>
      <c r="E78" s="77"/>
      <c r="F78" s="77"/>
      <c r="G78" s="79">
        <f t="shared" si="0"/>
        <v>1384.2499999999998</v>
      </c>
      <c r="H78" s="77"/>
      <c r="I78" s="45"/>
    </row>
    <row r="79" spans="1:9" x14ac:dyDescent="0.25">
      <c r="A79" s="44" t="s">
        <v>53</v>
      </c>
      <c r="B79" s="45"/>
      <c r="C79" s="55"/>
      <c r="D79" s="76">
        <f>'[1]uitgaven per maand Soles'!P59</f>
        <v>4418.2300000000005</v>
      </c>
      <c r="E79" s="77"/>
      <c r="F79" s="77"/>
      <c r="G79" s="79">
        <f t="shared" si="0"/>
        <v>1248.149975</v>
      </c>
      <c r="H79" s="77"/>
      <c r="I79" s="45"/>
    </row>
    <row r="80" spans="1:9" x14ac:dyDescent="0.25">
      <c r="A80" s="44" t="s">
        <v>54</v>
      </c>
      <c r="B80" s="45"/>
      <c r="C80" s="55"/>
      <c r="D80" s="76">
        <f>'[1]uitgaven per maand Soles'!P60</f>
        <v>14768.250000000002</v>
      </c>
      <c r="E80" s="77"/>
      <c r="F80" s="77"/>
      <c r="G80" s="79">
        <f t="shared" si="0"/>
        <v>4172.0306250000003</v>
      </c>
      <c r="H80" s="77"/>
      <c r="I80" s="45"/>
    </row>
    <row r="81" spans="1:9" x14ac:dyDescent="0.25">
      <c r="A81" s="44" t="s">
        <v>55</v>
      </c>
      <c r="B81" s="44"/>
      <c r="C81" s="55"/>
      <c r="D81" s="76">
        <f>'[1]uitgaven per maand Soles'!P61</f>
        <v>14666</v>
      </c>
      <c r="E81" s="77"/>
      <c r="F81" s="77"/>
      <c r="G81" s="79">
        <f t="shared" si="0"/>
        <v>4143.1449999999995</v>
      </c>
      <c r="H81" s="77"/>
      <c r="I81" s="45"/>
    </row>
    <row r="82" spans="1:9" x14ac:dyDescent="0.25">
      <c r="A82" s="44" t="s">
        <v>56</v>
      </c>
      <c r="B82" s="44"/>
      <c r="C82" s="55"/>
      <c r="D82" s="76">
        <f>'[1]uitgaven per maand Soles'!P62</f>
        <v>611.5</v>
      </c>
      <c r="E82" s="77"/>
      <c r="F82" s="77"/>
      <c r="G82" s="79">
        <f t="shared" si="0"/>
        <v>172.74874999999997</v>
      </c>
      <c r="H82" s="77"/>
      <c r="I82" s="45"/>
    </row>
    <row r="83" spans="1:9" x14ac:dyDescent="0.25">
      <c r="A83" s="44" t="s">
        <v>57</v>
      </c>
      <c r="B83" s="44"/>
      <c r="C83" s="55"/>
      <c r="D83" s="76">
        <f>'[1]uitgaven per maand Soles'!P63</f>
        <v>595.24</v>
      </c>
      <c r="E83" s="77"/>
      <c r="F83" s="77"/>
      <c r="G83" s="79">
        <f t="shared" si="0"/>
        <v>168.15529999999998</v>
      </c>
      <c r="H83" s="77"/>
      <c r="I83" s="45"/>
    </row>
    <row r="84" spans="1:9" x14ac:dyDescent="0.25">
      <c r="A84" s="44" t="s">
        <v>58</v>
      </c>
      <c r="B84" s="45"/>
      <c r="C84" s="55"/>
      <c r="D84" s="76">
        <f>'[1]uitgaven per maand Soles'!P64</f>
        <v>1604</v>
      </c>
      <c r="E84" s="77"/>
      <c r="F84" s="77"/>
      <c r="G84" s="79">
        <f t="shared" si="0"/>
        <v>453.12999999999994</v>
      </c>
      <c r="H84" s="77"/>
      <c r="I84" s="45"/>
    </row>
    <row r="85" spans="1:9" x14ac:dyDescent="0.25">
      <c r="A85" s="51" t="s">
        <v>59</v>
      </c>
      <c r="B85" s="45"/>
      <c r="C85" s="55"/>
      <c r="D85" s="76">
        <f>'[1]uitgaven per maand Soles'!P65</f>
        <v>1972.9899999999996</v>
      </c>
      <c r="E85" s="77"/>
      <c r="F85" s="77"/>
      <c r="G85" s="79">
        <f t="shared" si="0"/>
        <v>557.3696749999998</v>
      </c>
      <c r="H85" s="77"/>
      <c r="I85" s="45"/>
    </row>
    <row r="86" spans="1:9" x14ac:dyDescent="0.25">
      <c r="A86" s="44" t="s">
        <v>60</v>
      </c>
      <c r="B86" s="44"/>
      <c r="C86" s="55"/>
      <c r="D86" s="76">
        <f>'[1]uitgaven per maand Soles'!P66</f>
        <v>148.5</v>
      </c>
      <c r="E86" s="77"/>
      <c r="F86" s="77"/>
      <c r="G86" s="79">
        <f t="shared" si="0"/>
        <v>41.951249999999995</v>
      </c>
      <c r="H86" s="77"/>
      <c r="I86" s="45"/>
    </row>
    <row r="87" spans="1:9" x14ac:dyDescent="0.25">
      <c r="A87" s="44" t="s">
        <v>61</v>
      </c>
      <c r="B87" s="45"/>
      <c r="C87" s="55"/>
      <c r="D87" s="76">
        <f>'[1]uitgaven per maand Soles'!P67</f>
        <v>600</v>
      </c>
      <c r="E87" s="77"/>
      <c r="F87" s="77"/>
      <c r="G87" s="79">
        <f t="shared" si="0"/>
        <v>169.49999999999997</v>
      </c>
      <c r="H87" s="77"/>
      <c r="I87" s="45"/>
    </row>
    <row r="88" spans="1:9" x14ac:dyDescent="0.25">
      <c r="A88" s="51" t="s">
        <v>62</v>
      </c>
      <c r="B88" s="45"/>
      <c r="C88" s="55"/>
      <c r="D88" s="76">
        <f>'[1]uitgaven per maand Soles'!P68</f>
        <v>5031.99</v>
      </c>
      <c r="E88" s="77"/>
      <c r="F88" s="77"/>
      <c r="G88" s="79">
        <f t="shared" si="0"/>
        <v>1421.5371749999997</v>
      </c>
      <c r="H88" s="77"/>
      <c r="I88" s="45"/>
    </row>
    <row r="89" spans="1:9" x14ac:dyDescent="0.25">
      <c r="A89" s="44" t="s">
        <v>17</v>
      </c>
      <c r="B89" s="45"/>
      <c r="C89" s="55"/>
      <c r="D89" s="76">
        <f>'[1]uitgaven per maand Soles'!P69</f>
        <v>894.72</v>
      </c>
      <c r="E89" s="77"/>
      <c r="F89" s="77"/>
      <c r="G89" s="79">
        <f t="shared" si="0"/>
        <v>252.75839999999999</v>
      </c>
      <c r="H89" s="77"/>
      <c r="I89" s="45"/>
    </row>
    <row r="90" spans="1:9" x14ac:dyDescent="0.25">
      <c r="A90" s="62" t="s">
        <v>18</v>
      </c>
      <c r="B90" s="63"/>
      <c r="C90" s="84"/>
      <c r="D90" s="85">
        <f>SUM(D77:D89)</f>
        <v>68211.42</v>
      </c>
      <c r="E90" s="87"/>
      <c r="F90" s="87"/>
      <c r="G90" s="53">
        <f t="shared" si="0"/>
        <v>19269.726149999999</v>
      </c>
      <c r="H90" s="77"/>
      <c r="I90" s="45"/>
    </row>
    <row r="91" spans="1:9" x14ac:dyDescent="0.25">
      <c r="A91" s="62"/>
      <c r="B91" s="63"/>
      <c r="C91" s="91"/>
      <c r="D91" s="92"/>
      <c r="E91" s="93"/>
      <c r="F91" s="93"/>
      <c r="G91" s="79"/>
      <c r="H91" s="77"/>
      <c r="I91" s="45"/>
    </row>
    <row r="92" spans="1:9" x14ac:dyDescent="0.25">
      <c r="A92" s="62"/>
      <c r="B92" s="63"/>
      <c r="C92" s="91"/>
      <c r="D92" s="92"/>
      <c r="E92" s="93"/>
      <c r="F92" s="93"/>
      <c r="G92" s="79"/>
      <c r="H92" s="77"/>
      <c r="I92" s="45"/>
    </row>
    <row r="93" spans="1:9" x14ac:dyDescent="0.25">
      <c r="A93" s="62"/>
      <c r="B93" s="63"/>
      <c r="C93" s="91"/>
      <c r="D93" s="94"/>
      <c r="E93" s="93"/>
      <c r="F93" s="93"/>
      <c r="G93" s="49"/>
      <c r="H93" s="77"/>
      <c r="I93" s="45"/>
    </row>
    <row r="94" spans="1:9" x14ac:dyDescent="0.25">
      <c r="A94" s="62"/>
      <c r="B94" s="63"/>
      <c r="C94" s="55"/>
      <c r="D94" s="76"/>
      <c r="E94" s="75"/>
      <c r="F94" s="75"/>
      <c r="G94" s="79"/>
      <c r="H94" s="77"/>
      <c r="I94" s="45"/>
    </row>
    <row r="95" spans="1:9" x14ac:dyDescent="0.25">
      <c r="A95" s="95" t="s">
        <v>63</v>
      </c>
      <c r="B95" s="63"/>
      <c r="C95" s="84"/>
      <c r="D95" s="85">
        <f>D28+D40+D49+D66+D74+D90</f>
        <v>314400.37000000005</v>
      </c>
      <c r="E95" s="82"/>
      <c r="F95" s="82"/>
      <c r="G95" s="53">
        <f t="shared" si="0"/>
        <v>88818.104525000002</v>
      </c>
      <c r="H95" s="77"/>
      <c r="I95" s="45"/>
    </row>
    <row r="96" spans="1:9" x14ac:dyDescent="0.25">
      <c r="A96" s="62"/>
      <c r="B96" s="63"/>
      <c r="C96" s="96"/>
      <c r="D96" s="97"/>
      <c r="E96" s="90"/>
      <c r="F96" s="97"/>
      <c r="G96" s="97"/>
      <c r="H96" s="97"/>
      <c r="I96" s="77"/>
    </row>
    <row r="97" spans="1:9" x14ac:dyDescent="0.25">
      <c r="A97" s="62"/>
      <c r="B97" s="63"/>
      <c r="C97" s="65"/>
      <c r="D97" s="65"/>
      <c r="E97" s="64"/>
      <c r="F97" s="65"/>
      <c r="G97" s="65"/>
      <c r="H97" s="65"/>
      <c r="I97" s="98" t="s">
        <v>9</v>
      </c>
    </row>
    <row r="98" spans="1:9" x14ac:dyDescent="0.25">
      <c r="A98" s="99" t="s">
        <v>64</v>
      </c>
      <c r="B98" s="63"/>
      <c r="C98" s="65"/>
      <c r="D98" s="65"/>
      <c r="E98" s="64"/>
      <c r="F98" s="65"/>
      <c r="G98" s="65"/>
      <c r="H98" s="65"/>
      <c r="I98" s="53">
        <f>G95</f>
        <v>88818.104525000002</v>
      </c>
    </row>
    <row r="99" spans="1:9" x14ac:dyDescent="0.25">
      <c r="A99" s="62"/>
      <c r="B99" s="63"/>
      <c r="C99" s="65"/>
      <c r="D99" s="65"/>
      <c r="E99" s="64"/>
      <c r="F99" s="65"/>
      <c r="G99" s="65"/>
      <c r="H99" s="65"/>
      <c r="I99" s="100"/>
    </row>
    <row r="100" spans="1:9" x14ac:dyDescent="0.25">
      <c r="A100" s="44"/>
      <c r="B100" s="45"/>
      <c r="C100" s="65"/>
      <c r="D100" s="65"/>
      <c r="E100" s="64"/>
      <c r="F100" s="65"/>
      <c r="G100" s="65"/>
      <c r="H100" s="65"/>
      <c r="I100" s="98" t="s">
        <v>9</v>
      </c>
    </row>
    <row r="101" spans="1:9" x14ac:dyDescent="0.25">
      <c r="A101" s="62" t="s">
        <v>65</v>
      </c>
      <c r="B101" s="63"/>
      <c r="C101" s="65"/>
      <c r="D101" s="65"/>
      <c r="E101" s="64"/>
      <c r="F101" s="65"/>
      <c r="G101" s="65"/>
      <c r="H101" s="65"/>
      <c r="I101" s="53">
        <f>I19-I98</f>
        <v>-15648.613731000005</v>
      </c>
    </row>
    <row r="102" spans="1:9" ht="15.75" thickBot="1" x14ac:dyDescent="0.3">
      <c r="A102" s="51" t="s">
        <v>66</v>
      </c>
      <c r="B102" s="45"/>
      <c r="C102" s="65"/>
      <c r="D102" s="65"/>
      <c r="E102" s="64"/>
      <c r="F102" s="65"/>
      <c r="G102" s="65"/>
      <c r="H102" s="65"/>
      <c r="I102" s="101">
        <v>-422.46</v>
      </c>
    </row>
    <row r="103" spans="1:9" ht="15.75" thickBot="1" x14ac:dyDescent="0.3">
      <c r="A103" s="44"/>
      <c r="B103" s="45"/>
      <c r="C103" s="65"/>
      <c r="D103" s="65"/>
      <c r="E103" s="64"/>
      <c r="F103" s="65"/>
      <c r="G103" s="65"/>
      <c r="H103" s="65"/>
      <c r="I103" s="102">
        <f>I101+I102</f>
        <v>-16071.073731000004</v>
      </c>
    </row>
    <row r="104" spans="1:9" x14ac:dyDescent="0.25">
      <c r="A104" s="44"/>
      <c r="B104" s="45"/>
      <c r="C104" s="65"/>
      <c r="D104" s="65"/>
      <c r="E104" s="64"/>
      <c r="F104" s="65"/>
      <c r="G104" s="65"/>
      <c r="H104" s="65"/>
      <c r="I104" s="77"/>
    </row>
    <row r="105" spans="1:9" x14ac:dyDescent="0.25">
      <c r="A105" s="44"/>
      <c r="B105" s="45"/>
      <c r="C105" s="65"/>
      <c r="D105" s="65"/>
      <c r="E105" s="64"/>
      <c r="F105" s="65"/>
      <c r="G105" s="65"/>
      <c r="H105" s="65"/>
      <c r="I105" s="66"/>
    </row>
    <row r="106" spans="1:9" x14ac:dyDescent="0.25">
      <c r="A106" s="44"/>
      <c r="B106" s="45"/>
      <c r="C106" s="65"/>
      <c r="D106" s="65"/>
      <c r="E106" s="64"/>
      <c r="F106" s="65"/>
      <c r="G106" s="65"/>
      <c r="H106" s="65"/>
      <c r="I106" s="66"/>
    </row>
    <row r="107" spans="1:9" ht="16.5" thickBot="1" x14ac:dyDescent="0.3">
      <c r="A107" s="31" t="s">
        <v>67</v>
      </c>
      <c r="B107" s="45"/>
      <c r="C107" s="103"/>
      <c r="D107" s="104"/>
      <c r="E107" s="104"/>
      <c r="F107" s="104"/>
      <c r="G107" s="104"/>
      <c r="H107" s="104"/>
      <c r="I107" s="77"/>
    </row>
    <row r="108" spans="1:9" ht="15.75" thickBot="1" x14ac:dyDescent="0.3">
      <c r="A108" s="62"/>
      <c r="B108" s="45"/>
      <c r="C108" s="124" t="s">
        <v>68</v>
      </c>
      <c r="D108" s="125"/>
      <c r="E108" s="105"/>
      <c r="F108" s="124" t="s">
        <v>69</v>
      </c>
      <c r="G108" s="125"/>
      <c r="H108" s="105"/>
      <c r="I108" s="77"/>
    </row>
    <row r="109" spans="1:9" x14ac:dyDescent="0.25">
      <c r="A109" s="90" t="s">
        <v>70</v>
      </c>
      <c r="B109" s="63"/>
      <c r="C109" s="106">
        <v>20345.650000000001</v>
      </c>
      <c r="D109" s="107">
        <f>C109*D8</f>
        <v>18746.481910000002</v>
      </c>
      <c r="E109" s="108"/>
      <c r="F109" s="117">
        <v>16764.349999999999</v>
      </c>
      <c r="G109" s="107">
        <f>F109*$D$8</f>
        <v>15446.672089999998</v>
      </c>
      <c r="H109" s="108"/>
      <c r="I109" s="90"/>
    </row>
    <row r="110" spans="1:9" ht="15.75" x14ac:dyDescent="0.25">
      <c r="A110" s="90" t="s">
        <v>71</v>
      </c>
      <c r="B110" s="32"/>
      <c r="C110" s="109">
        <v>0</v>
      </c>
      <c r="D110" s="107">
        <v>0</v>
      </c>
      <c r="E110" s="108"/>
      <c r="F110" s="118">
        <v>0</v>
      </c>
      <c r="G110" s="107">
        <f>F110*$D$8</f>
        <v>0</v>
      </c>
      <c r="H110" s="108"/>
      <c r="I110" s="103"/>
    </row>
    <row r="111" spans="1:9" x14ac:dyDescent="0.25">
      <c r="A111" s="90" t="s">
        <v>72</v>
      </c>
      <c r="B111" s="63"/>
      <c r="C111" s="110">
        <v>2860</v>
      </c>
      <c r="D111" s="107">
        <f>C111*D7</f>
        <v>807.94999999999993</v>
      </c>
      <c r="E111" s="108"/>
      <c r="F111" s="119">
        <v>12452</v>
      </c>
      <c r="G111" s="107">
        <f>F111*$D$7</f>
        <v>3517.6899999999996</v>
      </c>
      <c r="H111" s="108"/>
      <c r="I111" s="7"/>
    </row>
    <row r="112" spans="1:9" x14ac:dyDescent="0.25">
      <c r="A112" s="90" t="s">
        <v>73</v>
      </c>
      <c r="B112" s="63"/>
      <c r="C112" s="109">
        <v>0</v>
      </c>
      <c r="D112" s="107">
        <v>0</v>
      </c>
      <c r="E112" s="108"/>
      <c r="F112" s="118">
        <v>0</v>
      </c>
      <c r="G112" s="107">
        <f>F112*$D$8</f>
        <v>0</v>
      </c>
      <c r="H112" s="108"/>
      <c r="I112" s="7"/>
    </row>
    <row r="113" spans="1:9" ht="15.75" thickBot="1" x14ac:dyDescent="0.3">
      <c r="A113" s="90" t="s">
        <v>74</v>
      </c>
      <c r="B113" s="111"/>
      <c r="C113" s="112">
        <v>58400</v>
      </c>
      <c r="D113" s="113">
        <f>C113*D7</f>
        <v>16498</v>
      </c>
      <c r="E113" s="108"/>
      <c r="F113" s="120">
        <v>3600</v>
      </c>
      <c r="G113" s="113">
        <f>F113*$D$7</f>
        <v>1016.9999999999999</v>
      </c>
      <c r="H113" s="108"/>
      <c r="I113" s="7"/>
    </row>
    <row r="114" spans="1:9" ht="15.75" thickBot="1" x14ac:dyDescent="0.3">
      <c r="A114" s="62"/>
      <c r="B114" s="111"/>
      <c r="C114" s="114" t="s">
        <v>75</v>
      </c>
      <c r="D114" s="115">
        <f>SUM(D109:D113)</f>
        <v>36052.431909999999</v>
      </c>
      <c r="E114" s="108"/>
      <c r="F114" s="114" t="s">
        <v>75</v>
      </c>
      <c r="G114" s="116">
        <f>SUM(G109:G113)</f>
        <v>19981.362089999999</v>
      </c>
      <c r="H114" s="108"/>
      <c r="I114" s="7"/>
    </row>
    <row r="115" spans="1:9" ht="15.75" thickBot="1" x14ac:dyDescent="0.3">
      <c r="A115" s="62"/>
      <c r="B115" s="111"/>
      <c r="C115" s="90"/>
      <c r="D115" s="108"/>
      <c r="E115" s="108"/>
      <c r="F115" s="90"/>
      <c r="G115" s="108"/>
      <c r="H115" s="108"/>
      <c r="I115" s="7"/>
    </row>
    <row r="116" spans="1:9" ht="15.75" thickBot="1" x14ac:dyDescent="0.3">
      <c r="A116" s="62" t="s">
        <v>76</v>
      </c>
      <c r="B116" s="111"/>
      <c r="C116" s="96"/>
      <c r="D116" s="96"/>
      <c r="E116" s="75"/>
      <c r="F116" s="77"/>
      <c r="G116" s="102">
        <f>G114-D114</f>
        <v>-16071.069820000001</v>
      </c>
      <c r="H116" s="96"/>
      <c r="I116" s="102">
        <f>I103-G116</f>
        <v>-3.9110000034270342E-3</v>
      </c>
    </row>
  </sheetData>
  <mergeCells count="3">
    <mergeCell ref="C10:D10"/>
    <mergeCell ref="C108:D108"/>
    <mergeCell ref="F108:G1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</dc:creator>
  <cp:lastModifiedBy>Yol</cp:lastModifiedBy>
  <dcterms:created xsi:type="dcterms:W3CDTF">2017-03-28T20:22:02Z</dcterms:created>
  <dcterms:modified xsi:type="dcterms:W3CDTF">2017-04-24T19:09:48Z</dcterms:modified>
</cp:coreProperties>
</file>