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 met nieuwe eigen bestanden 17-5-14\El Manguaré\Asociación El Manguaré\Rapportages\Rapportages 2014\"/>
    </mc:Choice>
  </mc:AlternateContent>
  <bookViews>
    <workbookView xWindow="-30" yWindow="0" windowWidth="11310" windowHeight="9255" tabRatio="834" activeTab="1"/>
  </bookViews>
  <sheets>
    <sheet name="Budget Soles" sheetId="13" r:id="rId1"/>
    <sheet name="Jaarverslag" sheetId="4" r:id="rId2"/>
  </sheets>
  <externalReferences>
    <externalReference r:id="rId3"/>
  </externalReferences>
  <definedNames>
    <definedName name="CodUSD_Sol">'[1]codigos general'!$C$3</definedName>
  </definedNames>
  <calcPr calcId="152511" concurrentCalc="0"/>
</workbook>
</file>

<file path=xl/calcChain.xml><?xml version="1.0" encoding="utf-8"?>
<calcChain xmlns="http://schemas.openxmlformats.org/spreadsheetml/2006/main">
  <c r="D29" i="4" l="1"/>
  <c r="D41" i="4"/>
  <c r="D52" i="4"/>
  <c r="D69" i="4"/>
  <c r="D80" i="4"/>
  <c r="D96" i="4"/>
  <c r="D102" i="4"/>
  <c r="D106" i="4"/>
  <c r="G26" i="4"/>
  <c r="G27" i="4"/>
  <c r="G29" i="4"/>
  <c r="G84" i="4"/>
  <c r="G85" i="4"/>
  <c r="G86" i="4"/>
  <c r="G87" i="4"/>
  <c r="G88" i="4"/>
  <c r="G89" i="4"/>
  <c r="G90" i="4"/>
  <c r="G91" i="4"/>
  <c r="G92" i="4"/>
  <c r="G93" i="4"/>
  <c r="G94" i="4"/>
  <c r="G95" i="4"/>
  <c r="G73" i="4"/>
  <c r="G74" i="4"/>
  <c r="G75" i="4"/>
  <c r="G76" i="4"/>
  <c r="G77" i="4"/>
  <c r="G78" i="4"/>
  <c r="G79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33" i="4"/>
  <c r="G34" i="4"/>
  <c r="G35" i="4"/>
  <c r="G36" i="4"/>
  <c r="G37" i="4"/>
  <c r="G38" i="4"/>
  <c r="G39" i="4"/>
  <c r="G40" i="4"/>
  <c r="G45" i="4"/>
  <c r="G46" i="4"/>
  <c r="G47" i="4"/>
  <c r="G48" i="4"/>
  <c r="G49" i="4"/>
  <c r="G50" i="4"/>
  <c r="G51" i="4"/>
  <c r="G80" i="4"/>
  <c r="G72" i="4"/>
  <c r="K84" i="13"/>
  <c r="Q76" i="13"/>
  <c r="L84" i="13"/>
  <c r="Q77" i="13"/>
  <c r="M84" i="13"/>
  <c r="Q78" i="13"/>
  <c r="N84" i="13"/>
  <c r="Q79" i="13"/>
  <c r="Q80" i="13"/>
  <c r="D84" i="13"/>
  <c r="E84" i="13"/>
  <c r="F84" i="13"/>
  <c r="G84" i="13"/>
  <c r="H84" i="13"/>
  <c r="I84" i="13"/>
  <c r="J84" i="13"/>
  <c r="C84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28" i="13"/>
  <c r="O29" i="13"/>
  <c r="O30" i="13"/>
  <c r="O31" i="13"/>
  <c r="O32" i="13"/>
  <c r="O33" i="13"/>
  <c r="O34" i="13"/>
  <c r="O11" i="13"/>
  <c r="O12" i="13"/>
  <c r="O13" i="13"/>
  <c r="O14" i="13"/>
  <c r="O16" i="13"/>
  <c r="O17" i="13"/>
  <c r="O18" i="13"/>
  <c r="O19" i="13"/>
  <c r="O20" i="13"/>
  <c r="O21" i="13"/>
  <c r="O22" i="13"/>
  <c r="O23" i="13"/>
  <c r="O24" i="13"/>
  <c r="O25" i="13"/>
  <c r="O27" i="13"/>
  <c r="O35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3" i="13"/>
  <c r="O54" i="13"/>
  <c r="O55" i="13"/>
  <c r="O56" i="13"/>
  <c r="O57" i="13"/>
  <c r="O58" i="13"/>
  <c r="O59" i="13"/>
  <c r="O60" i="13"/>
  <c r="O61" i="13"/>
  <c r="O78" i="13"/>
  <c r="O79" i="13"/>
  <c r="O80" i="13"/>
  <c r="O81" i="13"/>
  <c r="O84" i="13"/>
  <c r="M101" i="13"/>
  <c r="O88" i="13"/>
  <c r="O89" i="13"/>
  <c r="O90" i="13"/>
  <c r="O91" i="13"/>
  <c r="O92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G15" i="4"/>
  <c r="G12" i="4"/>
  <c r="G13" i="4"/>
  <c r="G14" i="4"/>
  <c r="G16" i="4"/>
  <c r="I19" i="4"/>
  <c r="G106" i="4"/>
  <c r="I109" i="4"/>
  <c r="I112" i="4"/>
  <c r="I114" i="4"/>
  <c r="G120" i="4"/>
  <c r="G121" i="4"/>
  <c r="G124" i="4"/>
  <c r="G125" i="4"/>
  <c r="D125" i="4"/>
  <c r="G127" i="4"/>
  <c r="I127" i="4"/>
  <c r="G102" i="4"/>
  <c r="G101" i="4"/>
  <c r="G100" i="4"/>
  <c r="G99" i="4"/>
  <c r="G96" i="4"/>
  <c r="G83" i="4"/>
  <c r="G69" i="4"/>
  <c r="G55" i="4"/>
  <c r="G52" i="4"/>
  <c r="G44" i="4"/>
  <c r="G41" i="4"/>
  <c r="G32" i="4"/>
  <c r="E16" i="4"/>
  <c r="D16" i="4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O93" i="13"/>
</calcChain>
</file>

<file path=xl/sharedStrings.xml><?xml version="1.0" encoding="utf-8"?>
<sst xmlns="http://schemas.openxmlformats.org/spreadsheetml/2006/main" count="193" uniqueCount="105">
  <si>
    <t>april</t>
  </si>
  <si>
    <t>mei</t>
  </si>
  <si>
    <t>juni</t>
  </si>
  <si>
    <t>juli</t>
  </si>
  <si>
    <t>Terug-Naar-School (TNS)</t>
  </si>
  <si>
    <t>Onderwijs Kwaliteits Verbetering (OKV)</t>
  </si>
  <si>
    <t>Investeringskosten El manguaré</t>
  </si>
  <si>
    <t>Totaal</t>
  </si>
  <si>
    <t>Administratieve en organisatie-kosten</t>
  </si>
  <si>
    <t>Verzekeringen</t>
  </si>
  <si>
    <t>Transportkosten</t>
  </si>
  <si>
    <t>Kantoorbenodigdheden</t>
  </si>
  <si>
    <t>Administratieve kosten (notaris, oficiele instanties, post, etc)</t>
  </si>
  <si>
    <t>Bankkosten (overboekingen, ITF, admin)</t>
  </si>
  <si>
    <t>Diverse kosten</t>
  </si>
  <si>
    <t>totaal</t>
  </si>
  <si>
    <t>jan</t>
  </si>
  <si>
    <t>feb</t>
  </si>
  <si>
    <t>mrt</t>
  </si>
  <si>
    <t>aug</t>
  </si>
  <si>
    <t>sept</t>
  </si>
  <si>
    <t>okt</t>
  </si>
  <si>
    <t>nov</t>
  </si>
  <si>
    <t>dec</t>
  </si>
  <si>
    <t>Admin. kosten kinderen (geboortepapieren, etc)</t>
  </si>
  <si>
    <t>Studiekosten (inschrijvingen, certificaten, etc.)</t>
  </si>
  <si>
    <t>Asociación Civil ONCD El Manguaré</t>
  </si>
  <si>
    <t>UITGAVEN</t>
  </si>
  <si>
    <t>INKOMSTEN</t>
  </si>
  <si>
    <t>BEZITTINGEN</t>
  </si>
  <si>
    <t>Peru soles</t>
  </si>
  <si>
    <t>euro's</t>
  </si>
  <si>
    <t>Mutatie Reserves (verschil inkomsten minus uitgaven)</t>
  </si>
  <si>
    <t>Overige inkomsten en donaties, soles</t>
  </si>
  <si>
    <t>Overige inkomsten en donaties, dollars</t>
  </si>
  <si>
    <t>Saldo dollar-rekening, dollars</t>
  </si>
  <si>
    <t>Saldo kas, dollars</t>
  </si>
  <si>
    <t>Saldo kas, soles</t>
  </si>
  <si>
    <t>dollars</t>
  </si>
  <si>
    <t>Subsidie Stichting El Manguaré Nederland, dollars</t>
  </si>
  <si>
    <t>Subsidie Impulsis Nederland, dollars</t>
  </si>
  <si>
    <t>f1 = factor sol &gt; dollar</t>
  </si>
  <si>
    <t>f2 = factor sol &gt; euro</t>
  </si>
  <si>
    <t>f3 = factor dollar &gt; euro</t>
  </si>
  <si>
    <t>Representatieve kosten</t>
  </si>
  <si>
    <t>Lobby, PR en doelgroeponderzoek</t>
  </si>
  <si>
    <t>Afkortingen Projecten</t>
  </si>
  <si>
    <t>Voorbereidend Basis Onderwijs (VBO)</t>
  </si>
  <si>
    <t>Kinder Dag Verblijf (KDV)</t>
  </si>
  <si>
    <t>Schoonmaak en onderhoudskosten</t>
  </si>
  <si>
    <t>Totaal uitgaven per jaar</t>
  </si>
  <si>
    <t>Valutacorrectie</t>
  </si>
  <si>
    <t>Kosten mbt jaarafsluiting, activiteiten, uitjes en feestdagen</t>
  </si>
  <si>
    <t>Vroegtijdige Stimulatie</t>
  </si>
  <si>
    <t>totaal kosten</t>
  </si>
  <si>
    <t>totale project-kosten</t>
  </si>
  <si>
    <t>Extra projecten</t>
  </si>
  <si>
    <t>Aanpassen en beveiligen lokaal Cristo Redentor</t>
  </si>
  <si>
    <t>Aanschaf 1 laptop</t>
  </si>
  <si>
    <t>Projectcoordinatie</t>
  </si>
  <si>
    <t>Sociaal medewerkster</t>
  </si>
  <si>
    <t>Schoolbenodigdheden voor de kinderen</t>
  </si>
  <si>
    <t>Transportkosten (sociaal werksters, ouders, medewerkers RENIEC)</t>
  </si>
  <si>
    <t>Promotiekosten en buurtonderzoek</t>
  </si>
  <si>
    <t>Lunchkosten medewerkers RENIEC tijdens campagnes</t>
  </si>
  <si>
    <t>Leraartrainers</t>
  </si>
  <si>
    <t xml:space="preserve">Educatieve materialen </t>
  </si>
  <si>
    <t xml:space="preserve">Onderhoudskosten educatieve materialen </t>
  </si>
  <si>
    <t>Capaciteringen voor de leerkrachten van staatsscholen</t>
  </si>
  <si>
    <t>Capaciteringen voor de leraartrainers</t>
  </si>
  <si>
    <t>Asistent projectcoordinatie</t>
  </si>
  <si>
    <t>Directrice VBO School</t>
  </si>
  <si>
    <t>Leerkrachten en klasse-assistente</t>
  </si>
  <si>
    <t>Studiekosten kinderen (inschrijvingen, certificaten, etc.)</t>
  </si>
  <si>
    <t>Educatieve materialen</t>
  </si>
  <si>
    <t>Onderhoudskosten educatieve materialen en schoolbenodigdheden</t>
  </si>
  <si>
    <t>Schoonmaak, reparatie- en onderhoudskosten school</t>
  </si>
  <si>
    <t xml:space="preserve">Administratieve en directie kosten tbv de VBO school </t>
  </si>
  <si>
    <t>Vaste lasten VBO school (electro, water, belastingen, etc)</t>
  </si>
  <si>
    <t>Lunchkosten leerlingen</t>
  </si>
  <si>
    <t>Medische controles en tandartskosten leerlingen</t>
  </si>
  <si>
    <t xml:space="preserve">Investeringskosten </t>
  </si>
  <si>
    <t>Ik besta en Ik studeer!</t>
  </si>
  <si>
    <t>Voorbereidend Basis Onderwijs School (VBO)</t>
  </si>
  <si>
    <t>Directrice Manguaré</t>
  </si>
  <si>
    <t>Boekhouder</t>
  </si>
  <si>
    <t>Vaste lasten huisvesting, electro, telefoon, internet, etc</t>
  </si>
  <si>
    <t>Transportkosten algemeen</t>
  </si>
  <si>
    <t>Interne capacitering, opleidingen en werkgroepen</t>
  </si>
  <si>
    <t>Nazorgkosten buurt San Lucas</t>
  </si>
  <si>
    <t>Educatieve materialen OKV</t>
  </si>
  <si>
    <t>Educatieve materialen VS</t>
  </si>
  <si>
    <t>Lerares Suzuki</t>
  </si>
  <si>
    <t>Educatieve Materialen</t>
  </si>
  <si>
    <t>Onderhoudskosten meteriaal</t>
  </si>
  <si>
    <t>Capaciteringskosten lerares Suzuki</t>
  </si>
  <si>
    <t>Lening + uitstaande bedragen, soles</t>
  </si>
  <si>
    <t>Leningen + uitstaande bedragen, dollars</t>
  </si>
  <si>
    <t>Peruaanse directrice Manguaré</t>
  </si>
  <si>
    <t>Mutatie Bezittingen (verschil 31-12-2014 en 01-01-2014)</t>
  </si>
  <si>
    <t>Totaal uitgaven in 2014</t>
  </si>
  <si>
    <t>Financieel jaarverslag 2014</t>
  </si>
  <si>
    <t>Gemiddelde koerst over 2014</t>
  </si>
  <si>
    <t>Totaal verkregen middelen in 2014</t>
  </si>
  <si>
    <t>Budget 2014 (Soles)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</si>
</sst>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&quot;S/.&quot;\ * #,##0.00_ ;_ &quot;S/.&quot;\ * \-#,##0.00_ ;_ &quot;S/.&quot;\ * &quot;-&quot;??_ ;_ @_ "/>
    <numFmt numFmtId="165" formatCode="_ [$€-2]\ * #,##0.00_ ;_ [$€-2]\ * \-#,##0.00_ ;_ [$€-2]\ * &quot;-&quot;??_ ;_ @_ "/>
    <numFmt numFmtId="166" formatCode="#,##0.00_ ;\-#,##0.00\ "/>
    <numFmt numFmtId="167" formatCode="_ [$S/.-280A]\ * #,##0.00_ ;_ [$S/.-280A]\ * \-#,##0.00_ ;_ [$S/.-280A]\ * &quot;-&quot;??_ ;_ @_ "/>
    <numFmt numFmtId="168" formatCode="_-[$$-409]* #,##0.00_ ;_-[$$-409]* \-#,##0.00\ ;_-[$$-409]* &quot;-&quot;??_ ;_-@_ "/>
    <numFmt numFmtId="169" formatCode="[$-413]d\ mmmm\ yyyy;@"/>
    <numFmt numFmtId="170" formatCode="#,##0.0000_ ;\-#,##0.0000\ "/>
    <numFmt numFmtId="171" formatCode="&quot;S/.&quot;\ #,##0.00"/>
    <numFmt numFmtId="172" formatCode="#,##0.00000_ ;\-#,##0.000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  <font>
      <sz val="11"/>
      <color theme="3" tint="0.39997558519241921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  <font>
      <sz val="10"/>
      <color theme="3" tint="0.3999755851924192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b/>
      <u/>
      <sz val="18"/>
      <color rgb="FF0070C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b/>
      <sz val="10"/>
      <color rgb="FF00B05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165" fontId="0" fillId="0" borderId="0" xfId="0" applyNumberFormat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8" fillId="0" borderId="0" xfId="0" applyFont="1" applyFill="1" applyBorder="1"/>
    <xf numFmtId="167" fontId="8" fillId="0" borderId="0" xfId="2" applyNumberFormat="1" applyFont="1" applyFill="1" applyBorder="1"/>
    <xf numFmtId="165" fontId="8" fillId="0" borderId="0" xfId="2" applyNumberFormat="1" applyFont="1" applyFill="1" applyBorder="1"/>
    <xf numFmtId="0" fontId="9" fillId="0" borderId="0" xfId="0" applyFont="1" applyAlignment="1">
      <alignment horizontal="left"/>
    </xf>
    <xf numFmtId="0" fontId="10" fillId="0" borderId="0" xfId="0" applyFont="1"/>
    <xf numFmtId="167" fontId="9" fillId="0" borderId="0" xfId="0" applyNumberFormat="1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3" fillId="0" borderId="14" xfId="1" applyNumberFormat="1" applyFont="1" applyBorder="1"/>
    <xf numFmtId="165" fontId="3" fillId="0" borderId="11" xfId="1" applyNumberFormat="1" applyFont="1" applyBorder="1"/>
    <xf numFmtId="165" fontId="3" fillId="0" borderId="0" xfId="1" applyNumberFormat="1" applyFont="1" applyBorder="1"/>
    <xf numFmtId="164" fontId="3" fillId="0" borderId="0" xfId="1" applyFont="1" applyBorder="1"/>
    <xf numFmtId="164" fontId="4" fillId="0" borderId="0" xfId="1" applyFont="1" applyFill="1"/>
    <xf numFmtId="0" fontId="4" fillId="0" borderId="0" xfId="0" applyFont="1" applyFill="1"/>
    <xf numFmtId="165" fontId="4" fillId="0" borderId="0" xfId="0" applyNumberFormat="1" applyFont="1" applyFill="1"/>
    <xf numFmtId="164" fontId="4" fillId="0" borderId="0" xfId="1" applyFont="1" applyFill="1" applyBorder="1"/>
    <xf numFmtId="165" fontId="3" fillId="0" borderId="17" xfId="1" applyNumberFormat="1" applyFont="1" applyBorder="1"/>
    <xf numFmtId="164" fontId="13" fillId="0" borderId="13" xfId="1" applyFont="1" applyFill="1" applyBorder="1"/>
    <xf numFmtId="164" fontId="13" fillId="0" borderId="8" xfId="1" applyFont="1" applyFill="1" applyBorder="1"/>
    <xf numFmtId="164" fontId="13" fillId="0" borderId="9" xfId="1" applyFont="1" applyFill="1" applyBorder="1"/>
    <xf numFmtId="164" fontId="13" fillId="0" borderId="0" xfId="1" applyFont="1" applyFill="1" applyBorder="1"/>
    <xf numFmtId="164" fontId="14" fillId="0" borderId="0" xfId="1" applyFont="1" applyFill="1" applyBorder="1"/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/>
    <xf numFmtId="0" fontId="15" fillId="0" borderId="0" xfId="0" applyFont="1"/>
    <xf numFmtId="0" fontId="8" fillId="0" borderId="0" xfId="0" applyFont="1"/>
    <xf numFmtId="164" fontId="7" fillId="0" borderId="0" xfId="1" applyFont="1" applyBorder="1"/>
    <xf numFmtId="0" fontId="17" fillId="0" borderId="0" xfId="0" applyFont="1"/>
    <xf numFmtId="0" fontId="18" fillId="0" borderId="0" xfId="0" applyFont="1"/>
    <xf numFmtId="164" fontId="19" fillId="0" borderId="0" xfId="1" applyFont="1"/>
    <xf numFmtId="164" fontId="20" fillId="0" borderId="0" xfId="1" applyFont="1" applyBorder="1"/>
    <xf numFmtId="0" fontId="21" fillId="0" borderId="0" xfId="0" applyFont="1"/>
    <xf numFmtId="164" fontId="20" fillId="0" borderId="0" xfId="1" applyFont="1"/>
    <xf numFmtId="165" fontId="20" fillId="0" borderId="0" xfId="0" applyNumberFormat="1" applyFont="1"/>
    <xf numFmtId="164" fontId="22" fillId="0" borderId="0" xfId="1" applyFont="1"/>
    <xf numFmtId="165" fontId="22" fillId="0" borderId="0" xfId="0" applyNumberFormat="1" applyFont="1"/>
    <xf numFmtId="165" fontId="16" fillId="0" borderId="0" xfId="0" applyNumberFormat="1" applyFont="1"/>
    <xf numFmtId="0" fontId="24" fillId="0" borderId="0" xfId="0" applyFont="1"/>
    <xf numFmtId="0" fontId="25" fillId="0" borderId="0" xfId="0" applyFont="1"/>
    <xf numFmtId="0" fontId="12" fillId="0" borderId="0" xfId="0" applyFont="1"/>
    <xf numFmtId="0" fontId="20" fillId="0" borderId="0" xfId="0" applyFont="1"/>
    <xf numFmtId="164" fontId="25" fillId="0" borderId="0" xfId="1" applyFont="1"/>
    <xf numFmtId="165" fontId="25" fillId="0" borderId="0" xfId="0" applyNumberFormat="1" applyFont="1"/>
    <xf numFmtId="165" fontId="25" fillId="0" borderId="0" xfId="0" applyNumberFormat="1" applyFont="1" applyBorder="1"/>
    <xf numFmtId="164" fontId="23" fillId="0" borderId="0" xfId="1" applyFont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27" fillId="0" borderId="0" xfId="0" applyFont="1"/>
    <xf numFmtId="0" fontId="3" fillId="0" borderId="0" xfId="0" applyFont="1"/>
    <xf numFmtId="165" fontId="12" fillId="0" borderId="0" xfId="0" applyNumberFormat="1" applyFont="1"/>
    <xf numFmtId="0" fontId="22" fillId="0" borderId="0" xfId="0" applyFont="1"/>
    <xf numFmtId="166" fontId="3" fillId="0" borderId="0" xfId="0" applyNumberFormat="1" applyFont="1" applyBorder="1" applyAlignment="1">
      <alignment horizontal="center"/>
    </xf>
    <xf numFmtId="164" fontId="3" fillId="0" borderId="0" xfId="1" applyFont="1"/>
    <xf numFmtId="165" fontId="3" fillId="0" borderId="0" xfId="0" applyNumberFormat="1" applyFont="1"/>
    <xf numFmtId="0" fontId="3" fillId="0" borderId="0" xfId="0" applyFont="1" applyFill="1" applyBorder="1"/>
    <xf numFmtId="0" fontId="3" fillId="0" borderId="0" xfId="0" applyFont="1" applyBorder="1"/>
    <xf numFmtId="164" fontId="28" fillId="0" borderId="0" xfId="1" applyFont="1" applyBorder="1"/>
    <xf numFmtId="164" fontId="12" fillId="0" borderId="0" xfId="1" applyFont="1" applyBorder="1"/>
    <xf numFmtId="164" fontId="8" fillId="0" borderId="0" xfId="1" applyFont="1"/>
    <xf numFmtId="165" fontId="8" fillId="0" borderId="0" xfId="0" applyNumberFormat="1" applyFont="1"/>
    <xf numFmtId="164" fontId="29" fillId="0" borderId="0" xfId="1" applyFont="1" applyBorder="1"/>
    <xf numFmtId="164" fontId="8" fillId="0" borderId="3" xfId="1" applyFont="1" applyBorder="1" applyAlignment="1">
      <alignment horizontal="center"/>
    </xf>
    <xf numFmtId="164" fontId="29" fillId="0" borderId="3" xfId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4" fontId="3" fillId="0" borderId="24" xfId="1" applyFont="1" applyBorder="1"/>
    <xf numFmtId="164" fontId="3" fillId="0" borderId="14" xfId="1" applyFont="1" applyBorder="1"/>
    <xf numFmtId="164" fontId="3" fillId="0" borderId="15" xfId="1" applyFont="1" applyBorder="1"/>
    <xf numFmtId="164" fontId="3" fillId="0" borderId="16" xfId="1" applyFont="1" applyBorder="1"/>
    <xf numFmtId="164" fontId="3" fillId="0" borderId="3" xfId="1" applyFont="1" applyBorder="1"/>
    <xf numFmtId="164" fontId="3" fillId="0" borderId="10" xfId="1" applyFont="1" applyBorder="1"/>
    <xf numFmtId="164" fontId="3" fillId="0" borderId="17" xfId="1" applyFont="1" applyBorder="1"/>
    <xf numFmtId="164" fontId="3" fillId="0" borderId="11" xfId="1" applyFont="1" applyBorder="1"/>
    <xf numFmtId="164" fontId="3" fillId="0" borderId="12" xfId="1" applyFont="1" applyBorder="1"/>
    <xf numFmtId="164" fontId="11" fillId="0" borderId="0" xfId="1" applyFont="1"/>
    <xf numFmtId="164" fontId="8" fillId="0" borderId="0" xfId="1" applyFont="1" applyBorder="1" applyAlignment="1">
      <alignment horizontal="left"/>
    </xf>
    <xf numFmtId="164" fontId="8" fillId="0" borderId="1" xfId="1" applyFont="1" applyBorder="1" applyAlignment="1">
      <alignment horizontal="center"/>
    </xf>
    <xf numFmtId="164" fontId="8" fillId="0" borderId="0" xfId="1" applyFont="1" applyBorder="1"/>
    <xf numFmtId="0" fontId="0" fillId="0" borderId="29" xfId="0" applyBorder="1"/>
    <xf numFmtId="0" fontId="2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0" fillId="0" borderId="0" xfId="0" applyFont="1" applyBorder="1"/>
    <xf numFmtId="164" fontId="29" fillId="0" borderId="0" xfId="1" applyFont="1" applyFill="1" applyBorder="1"/>
    <xf numFmtId="167" fontId="20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167" fontId="31" fillId="0" borderId="0" xfId="0" applyNumberFormat="1" applyFont="1"/>
    <xf numFmtId="0" fontId="32" fillId="0" borderId="0" xfId="0" applyFont="1"/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4" fillId="0" borderId="13" xfId="0" applyFont="1" applyBorder="1"/>
    <xf numFmtId="0" fontId="34" fillId="0" borderId="8" xfId="0" applyFont="1" applyBorder="1"/>
    <xf numFmtId="0" fontId="34" fillId="0" borderId="9" xfId="0" applyFont="1" applyBorder="1"/>
    <xf numFmtId="164" fontId="3" fillId="0" borderId="3" xfId="1" applyFont="1" applyFill="1" applyBorder="1"/>
    <xf numFmtId="164" fontId="3" fillId="0" borderId="16" xfId="1" applyFont="1" applyFill="1" applyBorder="1"/>
    <xf numFmtId="165" fontId="4" fillId="0" borderId="0" xfId="0" applyNumberFormat="1" applyFont="1"/>
    <xf numFmtId="0" fontId="5" fillId="0" borderId="8" xfId="0" applyFont="1" applyBorder="1"/>
    <xf numFmtId="0" fontId="5" fillId="0" borderId="9" xfId="0" applyFont="1" applyBorder="1"/>
    <xf numFmtId="0" fontId="5" fillId="0" borderId="23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3" xfId="0" applyFont="1" applyBorder="1"/>
    <xf numFmtId="164" fontId="14" fillId="3" borderId="1" xfId="1" applyFont="1" applyFill="1" applyBorder="1"/>
    <xf numFmtId="0" fontId="33" fillId="2" borderId="1" xfId="0" applyFont="1" applyFill="1" applyBorder="1"/>
    <xf numFmtId="0" fontId="2" fillId="0" borderId="8" xfId="0" applyFont="1" applyFill="1" applyBorder="1"/>
    <xf numFmtId="0" fontId="2" fillId="0" borderId="30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28" xfId="0" applyFont="1" applyBorder="1"/>
    <xf numFmtId="0" fontId="5" fillId="0" borderId="22" xfId="0" applyFont="1" applyBorder="1"/>
    <xf numFmtId="164" fontId="8" fillId="5" borderId="5" xfId="1" applyFont="1" applyFill="1" applyBorder="1"/>
    <xf numFmtId="164" fontId="8" fillId="5" borderId="32" xfId="1" applyFont="1" applyFill="1" applyBorder="1"/>
    <xf numFmtId="164" fontId="8" fillId="5" borderId="6" xfId="1" applyFont="1" applyFill="1" applyBorder="1"/>
    <xf numFmtId="0" fontId="8" fillId="0" borderId="5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25" fillId="0" borderId="0" xfId="1" applyFont="1" applyBorder="1"/>
    <xf numFmtId="164" fontId="19" fillId="0" borderId="0" xfId="1" applyFont="1" applyBorder="1"/>
    <xf numFmtId="1" fontId="35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4" fontId="7" fillId="0" borderId="0" xfId="1" applyFont="1" applyBorder="1" applyAlignment="1">
      <alignment horizontal="left" vertical="center"/>
    </xf>
    <xf numFmtId="1" fontId="25" fillId="0" borderId="0" xfId="1" applyNumberFormat="1" applyFont="1" applyBorder="1" applyAlignment="1">
      <alignment horizontal="center"/>
    </xf>
    <xf numFmtId="164" fontId="29" fillId="0" borderId="0" xfId="1" applyFont="1" applyBorder="1" applyAlignment="1">
      <alignment horizontal="center"/>
    </xf>
    <xf numFmtId="168" fontId="12" fillId="0" borderId="0" xfId="0" applyNumberFormat="1" applyFont="1" applyBorder="1"/>
    <xf numFmtId="168" fontId="20" fillId="0" borderId="0" xfId="0" applyNumberFormat="1" applyFont="1" applyFill="1" applyBorder="1"/>
    <xf numFmtId="168" fontId="28" fillId="0" borderId="0" xfId="0" applyNumberFormat="1" applyFont="1" applyBorder="1"/>
    <xf numFmtId="164" fontId="22" fillId="0" borderId="0" xfId="1" applyFont="1" applyBorder="1"/>
    <xf numFmtId="164" fontId="8" fillId="0" borderId="0" xfId="1" applyFont="1" applyBorder="1" applyAlignment="1">
      <alignment horizontal="center"/>
    </xf>
    <xf numFmtId="164" fontId="3" fillId="0" borderId="38" xfId="1" applyFont="1" applyBorder="1"/>
    <xf numFmtId="164" fontId="28" fillId="0" borderId="0" xfId="0" applyNumberFormat="1" applyFont="1" applyBorder="1"/>
    <xf numFmtId="0" fontId="12" fillId="0" borderId="0" xfId="0" applyFont="1" applyBorder="1"/>
    <xf numFmtId="1" fontId="36" fillId="0" borderId="0" xfId="1" applyNumberFormat="1" applyFont="1" applyBorder="1" applyAlignment="1">
      <alignment horizontal="center"/>
    </xf>
    <xf numFmtId="1" fontId="36" fillId="0" borderId="0" xfId="1" applyNumberFormat="1" applyFont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5" fillId="0" borderId="0" xfId="0" applyFont="1" applyBorder="1"/>
    <xf numFmtId="0" fontId="18" fillId="0" borderId="0" xfId="0" applyFont="1" applyBorder="1"/>
    <xf numFmtId="0" fontId="10" fillId="0" borderId="0" xfId="0" applyFont="1" applyBorder="1"/>
    <xf numFmtId="0" fontId="27" fillId="0" borderId="0" xfId="0" applyFont="1" applyBorder="1"/>
    <xf numFmtId="0" fontId="8" fillId="0" borderId="0" xfId="0" applyFont="1" applyBorder="1"/>
    <xf numFmtId="164" fontId="37" fillId="0" borderId="0" xfId="1" applyFont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7" fillId="0" borderId="0" xfId="0" applyFont="1" applyFill="1" applyBorder="1"/>
    <xf numFmtId="165" fontId="3" fillId="0" borderId="33" xfId="0" applyNumberFormat="1" applyFont="1" applyBorder="1"/>
    <xf numFmtId="0" fontId="38" fillId="0" borderId="0" xfId="0" applyFont="1" applyBorder="1"/>
    <xf numFmtId="0" fontId="28" fillId="0" borderId="0" xfId="0" applyFont="1" applyBorder="1"/>
    <xf numFmtId="164" fontId="0" fillId="0" borderId="0" xfId="1" applyFont="1"/>
    <xf numFmtId="164" fontId="14" fillId="3" borderId="30" xfId="1" applyFont="1" applyFill="1" applyBorder="1"/>
    <xf numFmtId="164" fontId="14" fillId="6" borderId="30" xfId="1" applyFont="1" applyFill="1" applyBorder="1" applyAlignment="1">
      <alignment horizontal="center"/>
    </xf>
    <xf numFmtId="164" fontId="8" fillId="2" borderId="36" xfId="1" applyFont="1" applyFill="1" applyBorder="1"/>
    <xf numFmtId="164" fontId="8" fillId="2" borderId="34" xfId="1" applyFont="1" applyFill="1" applyBorder="1"/>
    <xf numFmtId="164" fontId="8" fillId="2" borderId="35" xfId="1" applyFont="1" applyFill="1" applyBorder="1"/>
    <xf numFmtId="171" fontId="3" fillId="0" borderId="24" xfId="0" applyNumberFormat="1" applyFont="1" applyFill="1" applyBorder="1"/>
    <xf numFmtId="171" fontId="3" fillId="0" borderId="11" xfId="0" applyNumberFormat="1" applyFont="1" applyFill="1" applyBorder="1"/>
    <xf numFmtId="1" fontId="36" fillId="0" borderId="37" xfId="1" applyNumberFormat="1" applyFont="1" applyBorder="1" applyAlignment="1">
      <alignment horizontal="center"/>
    </xf>
    <xf numFmtId="170" fontId="26" fillId="0" borderId="0" xfId="0" applyNumberFormat="1" applyFont="1" applyBorder="1" applyAlignment="1">
      <alignment horizontal="center"/>
    </xf>
    <xf numFmtId="164" fontId="3" fillId="0" borderId="0" xfId="1" applyFont="1" applyFill="1" applyBorder="1"/>
    <xf numFmtId="167" fontId="25" fillId="0" borderId="0" xfId="0" applyNumberFormat="1" applyFont="1"/>
    <xf numFmtId="168" fontId="25" fillId="0" borderId="0" xfId="0" applyNumberFormat="1" applyFont="1"/>
    <xf numFmtId="0" fontId="20" fillId="0" borderId="0" xfId="0" applyFont="1" applyFill="1"/>
    <xf numFmtId="0" fontId="25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170" fontId="26" fillId="0" borderId="0" xfId="0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4" fontId="7" fillId="0" borderId="0" xfId="1" applyFont="1" applyFill="1" applyBorder="1"/>
    <xf numFmtId="164" fontId="25" fillId="0" borderId="0" xfId="1" applyFont="1" applyFill="1" applyBorder="1" applyAlignment="1">
      <alignment horizontal="center"/>
    </xf>
    <xf numFmtId="0" fontId="20" fillId="0" borderId="0" xfId="0" quotePrefix="1" applyFont="1" applyFill="1" applyAlignment="1">
      <alignment horizontal="left"/>
    </xf>
    <xf numFmtId="172" fontId="37" fillId="0" borderId="3" xfId="0" applyNumberFormat="1" applyFont="1" applyFill="1" applyBorder="1" applyAlignment="1">
      <alignment horizontal="center"/>
    </xf>
    <xf numFmtId="0" fontId="39" fillId="0" borderId="0" xfId="0" applyFont="1" applyFill="1" applyBorder="1"/>
    <xf numFmtId="171" fontId="3" fillId="0" borderId="20" xfId="0" applyNumberFormat="1" applyFont="1" applyFill="1" applyBorder="1"/>
    <xf numFmtId="165" fontId="3" fillId="0" borderId="4" xfId="1" applyNumberFormat="1" applyFont="1" applyBorder="1"/>
    <xf numFmtId="164" fontId="3" fillId="0" borderId="4" xfId="1" applyFont="1" applyBorder="1"/>
    <xf numFmtId="0" fontId="5" fillId="0" borderId="25" xfId="0" applyFont="1" applyBorder="1"/>
    <xf numFmtId="0" fontId="5" fillId="0" borderId="21" xfId="0" applyFont="1" applyBorder="1"/>
    <xf numFmtId="0" fontId="5" fillId="2" borderId="39" xfId="0" applyFont="1" applyFill="1" applyBorder="1"/>
    <xf numFmtId="164" fontId="3" fillId="0" borderId="10" xfId="1" applyFont="1" applyFill="1" applyBorder="1"/>
    <xf numFmtId="165" fontId="31" fillId="0" borderId="0" xfId="0" applyNumberFormat="1" applyFont="1"/>
    <xf numFmtId="165" fontId="6" fillId="0" borderId="0" xfId="0" applyNumberFormat="1" applyFont="1"/>
    <xf numFmtId="165" fontId="31" fillId="0" borderId="0" xfId="0" applyNumberFormat="1" applyFont="1" applyBorder="1"/>
    <xf numFmtId="165" fontId="3" fillId="0" borderId="0" xfId="0" applyNumberFormat="1" applyFont="1" applyFill="1"/>
    <xf numFmtId="0" fontId="2" fillId="0" borderId="30" xfId="0" applyFont="1" applyBorder="1" applyAlignment="1">
      <alignment horizontal="left"/>
    </xf>
    <xf numFmtId="0" fontId="2" fillId="0" borderId="25" xfId="0" applyFont="1" applyFill="1" applyBorder="1"/>
    <xf numFmtId="0" fontId="2" fillId="0" borderId="28" xfId="0" applyFont="1" applyFill="1" applyBorder="1"/>
    <xf numFmtId="0" fontId="5" fillId="0" borderId="22" xfId="0" applyFont="1" applyFill="1" applyBorder="1"/>
    <xf numFmtId="0" fontId="2" fillId="0" borderId="25" xfId="0" applyFont="1" applyBorder="1"/>
    <xf numFmtId="0" fontId="5" fillId="0" borderId="28" xfId="0" applyFont="1" applyFill="1" applyBorder="1"/>
    <xf numFmtId="0" fontId="8" fillId="7" borderId="2" xfId="0" applyFont="1" applyFill="1" applyBorder="1"/>
    <xf numFmtId="0" fontId="8" fillId="8" borderId="2" xfId="0" applyFont="1" applyFill="1" applyBorder="1"/>
    <xf numFmtId="164" fontId="14" fillId="4" borderId="18" xfId="0" applyNumberFormat="1" applyFont="1" applyFill="1" applyBorder="1"/>
    <xf numFmtId="164" fontId="3" fillId="0" borderId="20" xfId="1" applyFont="1" applyBorder="1"/>
    <xf numFmtId="164" fontId="3" fillId="0" borderId="40" xfId="1" applyFont="1" applyBorder="1"/>
    <xf numFmtId="0" fontId="5" fillId="0" borderId="21" xfId="0" applyFont="1" applyFill="1" applyBorder="1"/>
    <xf numFmtId="0" fontId="5" fillId="0" borderId="26" xfId="0" applyFont="1" applyFill="1" applyBorder="1"/>
    <xf numFmtId="164" fontId="3" fillId="0" borderId="7" xfId="1" applyFont="1" applyBorder="1"/>
    <xf numFmtId="164" fontId="3" fillId="0" borderId="41" xfId="1" applyFont="1" applyBorder="1"/>
    <xf numFmtId="0" fontId="5" fillId="0" borderId="8" xfId="0" applyFont="1" applyFill="1" applyBorder="1"/>
    <xf numFmtId="164" fontId="3" fillId="0" borderId="43" xfId="1" applyFont="1" applyBorder="1"/>
    <xf numFmtId="164" fontId="3" fillId="0" borderId="42" xfId="1" applyFont="1" applyBorder="1"/>
    <xf numFmtId="0" fontId="4" fillId="0" borderId="0" xfId="0" applyFont="1" applyBorder="1" applyAlignment="1">
      <alignment horizontal="left"/>
    </xf>
    <xf numFmtId="0" fontId="2" fillId="2" borderId="18" xfId="0" applyFont="1" applyFill="1" applyBorder="1"/>
    <xf numFmtId="0" fontId="5" fillId="2" borderId="18" xfId="0" applyFont="1" applyFill="1" applyBorder="1"/>
    <xf numFmtId="0" fontId="2" fillId="0" borderId="21" xfId="0" applyFont="1" applyFill="1" applyBorder="1"/>
    <xf numFmtId="171" fontId="13" fillId="0" borderId="13" xfId="1" applyNumberFormat="1" applyFont="1" applyFill="1" applyBorder="1"/>
    <xf numFmtId="171" fontId="13" fillId="0" borderId="8" xfId="1" applyNumberFormat="1" applyFont="1" applyFill="1" applyBorder="1"/>
    <xf numFmtId="171" fontId="13" fillId="0" borderId="9" xfId="1" applyNumberFormat="1" applyFont="1" applyFill="1" applyBorder="1"/>
    <xf numFmtId="164" fontId="0" fillId="0" borderId="37" xfId="1" applyFont="1" applyBorder="1"/>
    <xf numFmtId="164" fontId="3" fillId="0" borderId="11" xfId="1" applyFont="1" applyFill="1" applyBorder="1"/>
    <xf numFmtId="168" fontId="3" fillId="0" borderId="3" xfId="0" applyNumberFormat="1" applyFont="1" applyFill="1" applyBorder="1"/>
    <xf numFmtId="168" fontId="3" fillId="0" borderId="11" xfId="0" applyNumberFormat="1" applyFont="1" applyFill="1" applyBorder="1"/>
    <xf numFmtId="164" fontId="8" fillId="0" borderId="4" xfId="1" applyFont="1" applyBorder="1"/>
    <xf numFmtId="168" fontId="8" fillId="0" borderId="4" xfId="0" applyNumberFormat="1" applyFont="1" applyBorder="1"/>
    <xf numFmtId="165" fontId="3" fillId="0" borderId="3" xfId="0" applyNumberFormat="1" applyFont="1" applyBorder="1"/>
    <xf numFmtId="165" fontId="8" fillId="0" borderId="3" xfId="0" applyNumberFormat="1" applyFont="1" applyBorder="1"/>
    <xf numFmtId="165" fontId="3" fillId="0" borderId="11" xfId="0" applyNumberFormat="1" applyFont="1" applyBorder="1"/>
    <xf numFmtId="165" fontId="8" fillId="0" borderId="4" xfId="0" applyNumberFormat="1" applyFont="1" applyBorder="1"/>
    <xf numFmtId="165" fontId="3" fillId="0" borderId="38" xfId="0" applyNumberFormat="1" applyFont="1" applyBorder="1"/>
    <xf numFmtId="164" fontId="8" fillId="0" borderId="3" xfId="1" applyFont="1" applyBorder="1"/>
    <xf numFmtId="165" fontId="8" fillId="0" borderId="0" xfId="0" applyNumberFormat="1" applyFont="1" applyBorder="1"/>
    <xf numFmtId="164" fontId="8" fillId="0" borderId="3" xfId="0" applyNumberFormat="1" applyFont="1" applyBorder="1"/>
    <xf numFmtId="165" fontId="8" fillId="0" borderId="0" xfId="1" applyNumberFormat="1" applyFont="1" applyBorder="1"/>
    <xf numFmtId="0" fontId="3" fillId="0" borderId="38" xfId="0" applyFont="1" applyBorder="1"/>
    <xf numFmtId="164" fontId="27" fillId="0" borderId="0" xfId="1" applyFont="1" applyBorder="1"/>
    <xf numFmtId="165" fontId="3" fillId="0" borderId="11" xfId="0" applyNumberFormat="1" applyFont="1" applyFill="1" applyBorder="1"/>
    <xf numFmtId="165" fontId="8" fillId="0" borderId="1" xfId="0" applyNumberFormat="1" applyFont="1" applyBorder="1"/>
    <xf numFmtId="164" fontId="37" fillId="0" borderId="0" xfId="1" applyFont="1" applyBorder="1"/>
    <xf numFmtId="165" fontId="15" fillId="0" borderId="0" xfId="0" applyNumberFormat="1" applyFont="1" applyBorder="1"/>
    <xf numFmtId="169" fontId="8" fillId="0" borderId="0" xfId="1" applyNumberFormat="1" applyFont="1" applyBorder="1" applyAlignment="1">
      <alignment horizontal="center"/>
    </xf>
    <xf numFmtId="168" fontId="3" fillId="0" borderId="13" xfId="1" applyNumberFormat="1" applyFont="1" applyBorder="1"/>
    <xf numFmtId="165" fontId="3" fillId="0" borderId="28" xfId="0" applyNumberFormat="1" applyFont="1" applyBorder="1"/>
    <xf numFmtId="165" fontId="3" fillId="0" borderId="0" xfId="0" applyNumberFormat="1" applyFont="1" applyBorder="1"/>
    <xf numFmtId="168" fontId="3" fillId="0" borderId="23" xfId="1" applyNumberFormat="1" applyFont="1" applyBorder="1"/>
    <xf numFmtId="164" fontId="3" fillId="0" borderId="8" xfId="1" applyFont="1" applyBorder="1"/>
    <xf numFmtId="164" fontId="3" fillId="0" borderId="9" xfId="1" applyFont="1" applyBorder="1"/>
    <xf numFmtId="165" fontId="3" fillId="0" borderId="31" xfId="0" applyNumberFormat="1" applyFont="1" applyBorder="1"/>
    <xf numFmtId="164" fontId="8" fillId="0" borderId="1" xfId="1" applyFont="1" applyBorder="1"/>
    <xf numFmtId="165" fontId="3" fillId="0" borderId="18" xfId="0" applyNumberFormat="1" applyFont="1" applyBorder="1"/>
    <xf numFmtId="165" fontId="8" fillId="0" borderId="18" xfId="0" applyNumberFormat="1" applyFont="1" applyBorder="1"/>
    <xf numFmtId="165" fontId="25" fillId="0" borderId="0" xfId="0" applyNumberFormat="1" applyFont="1" applyFill="1"/>
    <xf numFmtId="164" fontId="3" fillId="0" borderId="8" xfId="1" applyFont="1" applyFill="1" applyBorder="1"/>
    <xf numFmtId="165" fontId="3" fillId="0" borderId="28" xfId="0" applyNumberFormat="1" applyFont="1" applyFill="1" applyBorder="1"/>
    <xf numFmtId="164" fontId="3" fillId="0" borderId="38" xfId="1" applyFont="1" applyFill="1" applyBorder="1"/>
    <xf numFmtId="165" fontId="3" fillId="0" borderId="38" xfId="0" applyNumberFormat="1" applyFont="1" applyFill="1" applyBorder="1"/>
    <xf numFmtId="169" fontId="8" fillId="0" borderId="2" xfId="1" applyNumberFormat="1" applyFont="1" applyBorder="1" applyAlignment="1">
      <alignment horizontal="center"/>
    </xf>
    <xf numFmtId="169" fontId="8" fillId="0" borderId="18" xfId="1" applyNumberFormat="1" applyFont="1" applyBorder="1" applyAlignment="1">
      <alignment horizontal="center"/>
    </xf>
    <xf numFmtId="1" fontId="36" fillId="0" borderId="0" xfId="1" applyNumberFormat="1" applyFont="1" applyBorder="1" applyAlignment="1">
      <alignment horizontal="center"/>
    </xf>
    <xf numFmtId="1" fontId="36" fillId="0" borderId="37" xfId="1" applyNumberFormat="1" applyFont="1" applyBorder="1" applyAlignment="1">
      <alignment horizontal="center"/>
    </xf>
  </cellXfs>
  <cellStyles count="3">
    <cellStyle name="Euro" xfId="2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ZD96DNC9/Contab%202010%20-%20El%20Manguar&#233;%20-%20nieuwe%20categorieen%20-%20bi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ciones"/>
      <sheetName val="1a.caja resumen"/>
      <sheetName val="2b.gastos y presupuesto"/>
      <sheetName val="1b.caja deber"/>
      <sheetName val="1c.caja haber"/>
      <sheetName val="Control"/>
      <sheetName val="1d.caja deber cambios"/>
      <sheetName val="1e.caja haber cambios"/>
      <sheetName val="hoofdcategorieen"/>
      <sheetName val="sub-categorieen"/>
      <sheetName val="codigos general"/>
      <sheetName val="Codigos Mes"/>
      <sheetName val="yol"/>
      <sheetName val="Uitleg"/>
      <sheetName val="Sueldos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C3">
            <v>2.85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80" zoomScaleNormal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" sqref="E4"/>
    </sheetView>
  </sheetViews>
  <sheetFormatPr defaultColWidth="11.5703125" defaultRowHeight="15" x14ac:dyDescent="0.25"/>
  <cols>
    <col min="1" max="1" width="6.85546875" customWidth="1"/>
    <col min="2" max="2" width="55.5703125" customWidth="1"/>
    <col min="3" max="3" width="15.140625" style="48" customWidth="1"/>
    <col min="4" max="13" width="13.7109375" style="48" bestFit="1" customWidth="1"/>
    <col min="14" max="14" width="13.7109375" style="48" customWidth="1"/>
    <col min="15" max="15" width="15.28515625" style="40" bestFit="1" customWidth="1"/>
    <col min="16" max="16" width="8.7109375" style="41" customWidth="1"/>
    <col min="17" max="17" width="15" style="2" bestFit="1" customWidth="1"/>
    <col min="240" max="240" width="6.85546875" customWidth="1"/>
    <col min="241" max="241" width="50" customWidth="1"/>
    <col min="242" max="242" width="4.5703125" customWidth="1"/>
    <col min="243" max="243" width="15.42578125" bestFit="1" customWidth="1"/>
    <col min="244" max="244" width="10.140625" customWidth="1"/>
    <col min="245" max="245" width="16.85546875" customWidth="1"/>
    <col min="246" max="246" width="1.140625" customWidth="1"/>
    <col min="247" max="247" width="13.7109375" customWidth="1"/>
    <col min="248" max="248" width="0.85546875" customWidth="1"/>
    <col min="249" max="250" width="12.85546875" bestFit="1" customWidth="1"/>
    <col min="251" max="251" width="12.28515625" customWidth="1"/>
    <col min="252" max="255" width="12.42578125" bestFit="1" customWidth="1"/>
    <col min="256" max="260" width="12.85546875" bestFit="1" customWidth="1"/>
    <col min="261" max="261" width="14" bestFit="1" customWidth="1"/>
    <col min="262" max="262" width="12.7109375" customWidth="1"/>
    <col min="263" max="263" width="17" customWidth="1"/>
    <col min="496" max="496" width="6.85546875" customWidth="1"/>
    <col min="497" max="497" width="50" customWidth="1"/>
    <col min="498" max="498" width="4.5703125" customWidth="1"/>
    <col min="499" max="499" width="15.42578125" bestFit="1" customWidth="1"/>
    <col min="500" max="500" width="10.140625" customWidth="1"/>
    <col min="501" max="501" width="16.85546875" customWidth="1"/>
    <col min="502" max="502" width="1.140625" customWidth="1"/>
    <col min="503" max="503" width="13.7109375" customWidth="1"/>
    <col min="504" max="504" width="0.85546875" customWidth="1"/>
    <col min="505" max="506" width="12.85546875" bestFit="1" customWidth="1"/>
    <col min="507" max="507" width="12.28515625" customWidth="1"/>
    <col min="508" max="511" width="12.42578125" bestFit="1" customWidth="1"/>
    <col min="512" max="516" width="12.85546875" bestFit="1" customWidth="1"/>
    <col min="517" max="517" width="14" bestFit="1" customWidth="1"/>
    <col min="518" max="518" width="12.7109375" customWidth="1"/>
    <col min="519" max="519" width="17" customWidth="1"/>
    <col min="752" max="752" width="6.85546875" customWidth="1"/>
    <col min="753" max="753" width="50" customWidth="1"/>
    <col min="754" max="754" width="4.5703125" customWidth="1"/>
    <col min="755" max="755" width="15.42578125" bestFit="1" customWidth="1"/>
    <col min="756" max="756" width="10.140625" customWidth="1"/>
    <col min="757" max="757" width="16.85546875" customWidth="1"/>
    <col min="758" max="758" width="1.140625" customWidth="1"/>
    <col min="759" max="759" width="13.7109375" customWidth="1"/>
    <col min="760" max="760" width="0.85546875" customWidth="1"/>
    <col min="761" max="762" width="12.85546875" bestFit="1" customWidth="1"/>
    <col min="763" max="763" width="12.28515625" customWidth="1"/>
    <col min="764" max="767" width="12.42578125" bestFit="1" customWidth="1"/>
    <col min="768" max="772" width="12.85546875" bestFit="1" customWidth="1"/>
    <col min="773" max="773" width="14" bestFit="1" customWidth="1"/>
    <col min="774" max="774" width="12.7109375" customWidth="1"/>
    <col min="775" max="775" width="17" customWidth="1"/>
    <col min="1008" max="1008" width="6.85546875" customWidth="1"/>
    <col min="1009" max="1009" width="50" customWidth="1"/>
    <col min="1010" max="1010" width="4.5703125" customWidth="1"/>
    <col min="1011" max="1011" width="15.42578125" bestFit="1" customWidth="1"/>
    <col min="1012" max="1012" width="10.140625" customWidth="1"/>
    <col min="1013" max="1013" width="16.85546875" customWidth="1"/>
    <col min="1014" max="1014" width="1.140625" customWidth="1"/>
    <col min="1015" max="1015" width="13.7109375" customWidth="1"/>
    <col min="1016" max="1016" width="0.85546875" customWidth="1"/>
    <col min="1017" max="1018" width="12.85546875" bestFit="1" customWidth="1"/>
    <col min="1019" max="1019" width="12.28515625" customWidth="1"/>
    <col min="1020" max="1023" width="12.42578125" bestFit="1" customWidth="1"/>
    <col min="1024" max="1028" width="12.85546875" bestFit="1" customWidth="1"/>
    <col min="1029" max="1029" width="14" bestFit="1" customWidth="1"/>
    <col min="1030" max="1030" width="12.7109375" customWidth="1"/>
    <col min="1031" max="1031" width="17" customWidth="1"/>
    <col min="1264" max="1264" width="6.85546875" customWidth="1"/>
    <col min="1265" max="1265" width="50" customWidth="1"/>
    <col min="1266" max="1266" width="4.5703125" customWidth="1"/>
    <col min="1267" max="1267" width="15.42578125" bestFit="1" customWidth="1"/>
    <col min="1268" max="1268" width="10.140625" customWidth="1"/>
    <col min="1269" max="1269" width="16.85546875" customWidth="1"/>
    <col min="1270" max="1270" width="1.140625" customWidth="1"/>
    <col min="1271" max="1271" width="13.7109375" customWidth="1"/>
    <col min="1272" max="1272" width="0.85546875" customWidth="1"/>
    <col min="1273" max="1274" width="12.85546875" bestFit="1" customWidth="1"/>
    <col min="1275" max="1275" width="12.28515625" customWidth="1"/>
    <col min="1276" max="1279" width="12.42578125" bestFit="1" customWidth="1"/>
    <col min="1280" max="1284" width="12.85546875" bestFit="1" customWidth="1"/>
    <col min="1285" max="1285" width="14" bestFit="1" customWidth="1"/>
    <col min="1286" max="1286" width="12.7109375" customWidth="1"/>
    <col min="1287" max="1287" width="17" customWidth="1"/>
    <col min="1520" max="1520" width="6.85546875" customWidth="1"/>
    <col min="1521" max="1521" width="50" customWidth="1"/>
    <col min="1522" max="1522" width="4.5703125" customWidth="1"/>
    <col min="1523" max="1523" width="15.42578125" bestFit="1" customWidth="1"/>
    <col min="1524" max="1524" width="10.140625" customWidth="1"/>
    <col min="1525" max="1525" width="16.85546875" customWidth="1"/>
    <col min="1526" max="1526" width="1.140625" customWidth="1"/>
    <col min="1527" max="1527" width="13.7109375" customWidth="1"/>
    <col min="1528" max="1528" width="0.85546875" customWidth="1"/>
    <col min="1529" max="1530" width="12.85546875" bestFit="1" customWidth="1"/>
    <col min="1531" max="1531" width="12.28515625" customWidth="1"/>
    <col min="1532" max="1535" width="12.42578125" bestFit="1" customWidth="1"/>
    <col min="1536" max="1540" width="12.85546875" bestFit="1" customWidth="1"/>
    <col min="1541" max="1541" width="14" bestFit="1" customWidth="1"/>
    <col min="1542" max="1542" width="12.7109375" customWidth="1"/>
    <col min="1543" max="1543" width="17" customWidth="1"/>
    <col min="1776" max="1776" width="6.85546875" customWidth="1"/>
    <col min="1777" max="1777" width="50" customWidth="1"/>
    <col min="1778" max="1778" width="4.5703125" customWidth="1"/>
    <col min="1779" max="1779" width="15.42578125" bestFit="1" customWidth="1"/>
    <col min="1780" max="1780" width="10.140625" customWidth="1"/>
    <col min="1781" max="1781" width="16.85546875" customWidth="1"/>
    <col min="1782" max="1782" width="1.140625" customWidth="1"/>
    <col min="1783" max="1783" width="13.7109375" customWidth="1"/>
    <col min="1784" max="1784" width="0.85546875" customWidth="1"/>
    <col min="1785" max="1786" width="12.85546875" bestFit="1" customWidth="1"/>
    <col min="1787" max="1787" width="12.28515625" customWidth="1"/>
    <col min="1788" max="1791" width="12.42578125" bestFit="1" customWidth="1"/>
    <col min="1792" max="1796" width="12.85546875" bestFit="1" customWidth="1"/>
    <col min="1797" max="1797" width="14" bestFit="1" customWidth="1"/>
    <col min="1798" max="1798" width="12.7109375" customWidth="1"/>
    <col min="1799" max="1799" width="17" customWidth="1"/>
    <col min="2032" max="2032" width="6.85546875" customWidth="1"/>
    <col min="2033" max="2033" width="50" customWidth="1"/>
    <col min="2034" max="2034" width="4.5703125" customWidth="1"/>
    <col min="2035" max="2035" width="15.42578125" bestFit="1" customWidth="1"/>
    <col min="2036" max="2036" width="10.140625" customWidth="1"/>
    <col min="2037" max="2037" width="16.85546875" customWidth="1"/>
    <col min="2038" max="2038" width="1.140625" customWidth="1"/>
    <col min="2039" max="2039" width="13.7109375" customWidth="1"/>
    <col min="2040" max="2040" width="0.85546875" customWidth="1"/>
    <col min="2041" max="2042" width="12.85546875" bestFit="1" customWidth="1"/>
    <col min="2043" max="2043" width="12.28515625" customWidth="1"/>
    <col min="2044" max="2047" width="12.42578125" bestFit="1" customWidth="1"/>
    <col min="2048" max="2052" width="12.85546875" bestFit="1" customWidth="1"/>
    <col min="2053" max="2053" width="14" bestFit="1" customWidth="1"/>
    <col min="2054" max="2054" width="12.7109375" customWidth="1"/>
    <col min="2055" max="2055" width="17" customWidth="1"/>
    <col min="2288" max="2288" width="6.85546875" customWidth="1"/>
    <col min="2289" max="2289" width="50" customWidth="1"/>
    <col min="2290" max="2290" width="4.5703125" customWidth="1"/>
    <col min="2291" max="2291" width="15.42578125" bestFit="1" customWidth="1"/>
    <col min="2292" max="2292" width="10.140625" customWidth="1"/>
    <col min="2293" max="2293" width="16.85546875" customWidth="1"/>
    <col min="2294" max="2294" width="1.140625" customWidth="1"/>
    <col min="2295" max="2295" width="13.7109375" customWidth="1"/>
    <col min="2296" max="2296" width="0.85546875" customWidth="1"/>
    <col min="2297" max="2298" width="12.85546875" bestFit="1" customWidth="1"/>
    <col min="2299" max="2299" width="12.28515625" customWidth="1"/>
    <col min="2300" max="2303" width="12.42578125" bestFit="1" customWidth="1"/>
    <col min="2304" max="2308" width="12.85546875" bestFit="1" customWidth="1"/>
    <col min="2309" max="2309" width="14" bestFit="1" customWidth="1"/>
    <col min="2310" max="2310" width="12.7109375" customWidth="1"/>
    <col min="2311" max="2311" width="17" customWidth="1"/>
    <col min="2544" max="2544" width="6.85546875" customWidth="1"/>
    <col min="2545" max="2545" width="50" customWidth="1"/>
    <col min="2546" max="2546" width="4.5703125" customWidth="1"/>
    <col min="2547" max="2547" width="15.42578125" bestFit="1" customWidth="1"/>
    <col min="2548" max="2548" width="10.140625" customWidth="1"/>
    <col min="2549" max="2549" width="16.85546875" customWidth="1"/>
    <col min="2550" max="2550" width="1.140625" customWidth="1"/>
    <col min="2551" max="2551" width="13.7109375" customWidth="1"/>
    <col min="2552" max="2552" width="0.85546875" customWidth="1"/>
    <col min="2553" max="2554" width="12.85546875" bestFit="1" customWidth="1"/>
    <col min="2555" max="2555" width="12.28515625" customWidth="1"/>
    <col min="2556" max="2559" width="12.42578125" bestFit="1" customWidth="1"/>
    <col min="2560" max="2564" width="12.85546875" bestFit="1" customWidth="1"/>
    <col min="2565" max="2565" width="14" bestFit="1" customWidth="1"/>
    <col min="2566" max="2566" width="12.7109375" customWidth="1"/>
    <col min="2567" max="2567" width="17" customWidth="1"/>
    <col min="2800" max="2800" width="6.85546875" customWidth="1"/>
    <col min="2801" max="2801" width="50" customWidth="1"/>
    <col min="2802" max="2802" width="4.5703125" customWidth="1"/>
    <col min="2803" max="2803" width="15.42578125" bestFit="1" customWidth="1"/>
    <col min="2804" max="2804" width="10.140625" customWidth="1"/>
    <col min="2805" max="2805" width="16.85546875" customWidth="1"/>
    <col min="2806" max="2806" width="1.140625" customWidth="1"/>
    <col min="2807" max="2807" width="13.7109375" customWidth="1"/>
    <col min="2808" max="2808" width="0.85546875" customWidth="1"/>
    <col min="2809" max="2810" width="12.85546875" bestFit="1" customWidth="1"/>
    <col min="2811" max="2811" width="12.28515625" customWidth="1"/>
    <col min="2812" max="2815" width="12.42578125" bestFit="1" customWidth="1"/>
    <col min="2816" max="2820" width="12.85546875" bestFit="1" customWidth="1"/>
    <col min="2821" max="2821" width="14" bestFit="1" customWidth="1"/>
    <col min="2822" max="2822" width="12.7109375" customWidth="1"/>
    <col min="2823" max="2823" width="17" customWidth="1"/>
    <col min="3056" max="3056" width="6.85546875" customWidth="1"/>
    <col min="3057" max="3057" width="50" customWidth="1"/>
    <col min="3058" max="3058" width="4.5703125" customWidth="1"/>
    <col min="3059" max="3059" width="15.42578125" bestFit="1" customWidth="1"/>
    <col min="3060" max="3060" width="10.140625" customWidth="1"/>
    <col min="3061" max="3061" width="16.85546875" customWidth="1"/>
    <col min="3062" max="3062" width="1.140625" customWidth="1"/>
    <col min="3063" max="3063" width="13.7109375" customWidth="1"/>
    <col min="3064" max="3064" width="0.85546875" customWidth="1"/>
    <col min="3065" max="3066" width="12.85546875" bestFit="1" customWidth="1"/>
    <col min="3067" max="3067" width="12.28515625" customWidth="1"/>
    <col min="3068" max="3071" width="12.42578125" bestFit="1" customWidth="1"/>
    <col min="3072" max="3076" width="12.85546875" bestFit="1" customWidth="1"/>
    <col min="3077" max="3077" width="14" bestFit="1" customWidth="1"/>
    <col min="3078" max="3078" width="12.7109375" customWidth="1"/>
    <col min="3079" max="3079" width="17" customWidth="1"/>
    <col min="3312" max="3312" width="6.85546875" customWidth="1"/>
    <col min="3313" max="3313" width="50" customWidth="1"/>
    <col min="3314" max="3314" width="4.5703125" customWidth="1"/>
    <col min="3315" max="3315" width="15.42578125" bestFit="1" customWidth="1"/>
    <col min="3316" max="3316" width="10.140625" customWidth="1"/>
    <col min="3317" max="3317" width="16.85546875" customWidth="1"/>
    <col min="3318" max="3318" width="1.140625" customWidth="1"/>
    <col min="3319" max="3319" width="13.7109375" customWidth="1"/>
    <col min="3320" max="3320" width="0.85546875" customWidth="1"/>
    <col min="3321" max="3322" width="12.85546875" bestFit="1" customWidth="1"/>
    <col min="3323" max="3323" width="12.28515625" customWidth="1"/>
    <col min="3324" max="3327" width="12.42578125" bestFit="1" customWidth="1"/>
    <col min="3328" max="3332" width="12.85546875" bestFit="1" customWidth="1"/>
    <col min="3333" max="3333" width="14" bestFit="1" customWidth="1"/>
    <col min="3334" max="3334" width="12.7109375" customWidth="1"/>
    <col min="3335" max="3335" width="17" customWidth="1"/>
    <col min="3568" max="3568" width="6.85546875" customWidth="1"/>
    <col min="3569" max="3569" width="50" customWidth="1"/>
    <col min="3570" max="3570" width="4.5703125" customWidth="1"/>
    <col min="3571" max="3571" width="15.42578125" bestFit="1" customWidth="1"/>
    <col min="3572" max="3572" width="10.140625" customWidth="1"/>
    <col min="3573" max="3573" width="16.85546875" customWidth="1"/>
    <col min="3574" max="3574" width="1.140625" customWidth="1"/>
    <col min="3575" max="3575" width="13.7109375" customWidth="1"/>
    <col min="3576" max="3576" width="0.85546875" customWidth="1"/>
    <col min="3577" max="3578" width="12.85546875" bestFit="1" customWidth="1"/>
    <col min="3579" max="3579" width="12.28515625" customWidth="1"/>
    <col min="3580" max="3583" width="12.42578125" bestFit="1" customWidth="1"/>
    <col min="3584" max="3588" width="12.85546875" bestFit="1" customWidth="1"/>
    <col min="3589" max="3589" width="14" bestFit="1" customWidth="1"/>
    <col min="3590" max="3590" width="12.7109375" customWidth="1"/>
    <col min="3591" max="3591" width="17" customWidth="1"/>
    <col min="3824" max="3824" width="6.85546875" customWidth="1"/>
    <col min="3825" max="3825" width="50" customWidth="1"/>
    <col min="3826" max="3826" width="4.5703125" customWidth="1"/>
    <col min="3827" max="3827" width="15.42578125" bestFit="1" customWidth="1"/>
    <col min="3828" max="3828" width="10.140625" customWidth="1"/>
    <col min="3829" max="3829" width="16.85546875" customWidth="1"/>
    <col min="3830" max="3830" width="1.140625" customWidth="1"/>
    <col min="3831" max="3831" width="13.7109375" customWidth="1"/>
    <col min="3832" max="3832" width="0.85546875" customWidth="1"/>
    <col min="3833" max="3834" width="12.85546875" bestFit="1" customWidth="1"/>
    <col min="3835" max="3835" width="12.28515625" customWidth="1"/>
    <col min="3836" max="3839" width="12.42578125" bestFit="1" customWidth="1"/>
    <col min="3840" max="3844" width="12.85546875" bestFit="1" customWidth="1"/>
    <col min="3845" max="3845" width="14" bestFit="1" customWidth="1"/>
    <col min="3846" max="3846" width="12.7109375" customWidth="1"/>
    <col min="3847" max="3847" width="17" customWidth="1"/>
    <col min="4080" max="4080" width="6.85546875" customWidth="1"/>
    <col min="4081" max="4081" width="50" customWidth="1"/>
    <col min="4082" max="4082" width="4.5703125" customWidth="1"/>
    <col min="4083" max="4083" width="15.42578125" bestFit="1" customWidth="1"/>
    <col min="4084" max="4084" width="10.140625" customWidth="1"/>
    <col min="4085" max="4085" width="16.85546875" customWidth="1"/>
    <col min="4086" max="4086" width="1.140625" customWidth="1"/>
    <col min="4087" max="4087" width="13.7109375" customWidth="1"/>
    <col min="4088" max="4088" width="0.85546875" customWidth="1"/>
    <col min="4089" max="4090" width="12.85546875" bestFit="1" customWidth="1"/>
    <col min="4091" max="4091" width="12.28515625" customWidth="1"/>
    <col min="4092" max="4095" width="12.42578125" bestFit="1" customWidth="1"/>
    <col min="4096" max="4100" width="12.85546875" bestFit="1" customWidth="1"/>
    <col min="4101" max="4101" width="14" bestFit="1" customWidth="1"/>
    <col min="4102" max="4102" width="12.7109375" customWidth="1"/>
    <col min="4103" max="4103" width="17" customWidth="1"/>
    <col min="4336" max="4336" width="6.85546875" customWidth="1"/>
    <col min="4337" max="4337" width="50" customWidth="1"/>
    <col min="4338" max="4338" width="4.5703125" customWidth="1"/>
    <col min="4339" max="4339" width="15.42578125" bestFit="1" customWidth="1"/>
    <col min="4340" max="4340" width="10.140625" customWidth="1"/>
    <col min="4341" max="4341" width="16.85546875" customWidth="1"/>
    <col min="4342" max="4342" width="1.140625" customWidth="1"/>
    <col min="4343" max="4343" width="13.7109375" customWidth="1"/>
    <col min="4344" max="4344" width="0.85546875" customWidth="1"/>
    <col min="4345" max="4346" width="12.85546875" bestFit="1" customWidth="1"/>
    <col min="4347" max="4347" width="12.28515625" customWidth="1"/>
    <col min="4348" max="4351" width="12.42578125" bestFit="1" customWidth="1"/>
    <col min="4352" max="4356" width="12.85546875" bestFit="1" customWidth="1"/>
    <col min="4357" max="4357" width="14" bestFit="1" customWidth="1"/>
    <col min="4358" max="4358" width="12.7109375" customWidth="1"/>
    <col min="4359" max="4359" width="17" customWidth="1"/>
    <col min="4592" max="4592" width="6.85546875" customWidth="1"/>
    <col min="4593" max="4593" width="50" customWidth="1"/>
    <col min="4594" max="4594" width="4.5703125" customWidth="1"/>
    <col min="4595" max="4595" width="15.42578125" bestFit="1" customWidth="1"/>
    <col min="4596" max="4596" width="10.140625" customWidth="1"/>
    <col min="4597" max="4597" width="16.85546875" customWidth="1"/>
    <col min="4598" max="4598" width="1.140625" customWidth="1"/>
    <col min="4599" max="4599" width="13.7109375" customWidth="1"/>
    <col min="4600" max="4600" width="0.85546875" customWidth="1"/>
    <col min="4601" max="4602" width="12.85546875" bestFit="1" customWidth="1"/>
    <col min="4603" max="4603" width="12.28515625" customWidth="1"/>
    <col min="4604" max="4607" width="12.42578125" bestFit="1" customWidth="1"/>
    <col min="4608" max="4612" width="12.85546875" bestFit="1" customWidth="1"/>
    <col min="4613" max="4613" width="14" bestFit="1" customWidth="1"/>
    <col min="4614" max="4614" width="12.7109375" customWidth="1"/>
    <col min="4615" max="4615" width="17" customWidth="1"/>
    <col min="4848" max="4848" width="6.85546875" customWidth="1"/>
    <col min="4849" max="4849" width="50" customWidth="1"/>
    <col min="4850" max="4850" width="4.5703125" customWidth="1"/>
    <col min="4851" max="4851" width="15.42578125" bestFit="1" customWidth="1"/>
    <col min="4852" max="4852" width="10.140625" customWidth="1"/>
    <col min="4853" max="4853" width="16.85546875" customWidth="1"/>
    <col min="4854" max="4854" width="1.140625" customWidth="1"/>
    <col min="4855" max="4855" width="13.7109375" customWidth="1"/>
    <col min="4856" max="4856" width="0.85546875" customWidth="1"/>
    <col min="4857" max="4858" width="12.85546875" bestFit="1" customWidth="1"/>
    <col min="4859" max="4859" width="12.28515625" customWidth="1"/>
    <col min="4860" max="4863" width="12.42578125" bestFit="1" customWidth="1"/>
    <col min="4864" max="4868" width="12.85546875" bestFit="1" customWidth="1"/>
    <col min="4869" max="4869" width="14" bestFit="1" customWidth="1"/>
    <col min="4870" max="4870" width="12.7109375" customWidth="1"/>
    <col min="4871" max="4871" width="17" customWidth="1"/>
    <col min="5104" max="5104" width="6.85546875" customWidth="1"/>
    <col min="5105" max="5105" width="50" customWidth="1"/>
    <col min="5106" max="5106" width="4.5703125" customWidth="1"/>
    <col min="5107" max="5107" width="15.42578125" bestFit="1" customWidth="1"/>
    <col min="5108" max="5108" width="10.140625" customWidth="1"/>
    <col min="5109" max="5109" width="16.85546875" customWidth="1"/>
    <col min="5110" max="5110" width="1.140625" customWidth="1"/>
    <col min="5111" max="5111" width="13.7109375" customWidth="1"/>
    <col min="5112" max="5112" width="0.85546875" customWidth="1"/>
    <col min="5113" max="5114" width="12.85546875" bestFit="1" customWidth="1"/>
    <col min="5115" max="5115" width="12.28515625" customWidth="1"/>
    <col min="5116" max="5119" width="12.42578125" bestFit="1" customWidth="1"/>
    <col min="5120" max="5124" width="12.85546875" bestFit="1" customWidth="1"/>
    <col min="5125" max="5125" width="14" bestFit="1" customWidth="1"/>
    <col min="5126" max="5126" width="12.7109375" customWidth="1"/>
    <col min="5127" max="5127" width="17" customWidth="1"/>
    <col min="5360" max="5360" width="6.85546875" customWidth="1"/>
    <col min="5361" max="5361" width="50" customWidth="1"/>
    <col min="5362" max="5362" width="4.5703125" customWidth="1"/>
    <col min="5363" max="5363" width="15.42578125" bestFit="1" customWidth="1"/>
    <col min="5364" max="5364" width="10.140625" customWidth="1"/>
    <col min="5365" max="5365" width="16.85546875" customWidth="1"/>
    <col min="5366" max="5366" width="1.140625" customWidth="1"/>
    <col min="5367" max="5367" width="13.7109375" customWidth="1"/>
    <col min="5368" max="5368" width="0.85546875" customWidth="1"/>
    <col min="5369" max="5370" width="12.85546875" bestFit="1" customWidth="1"/>
    <col min="5371" max="5371" width="12.28515625" customWidth="1"/>
    <col min="5372" max="5375" width="12.42578125" bestFit="1" customWidth="1"/>
    <col min="5376" max="5380" width="12.85546875" bestFit="1" customWidth="1"/>
    <col min="5381" max="5381" width="14" bestFit="1" customWidth="1"/>
    <col min="5382" max="5382" width="12.7109375" customWidth="1"/>
    <col min="5383" max="5383" width="17" customWidth="1"/>
    <col min="5616" max="5616" width="6.85546875" customWidth="1"/>
    <col min="5617" max="5617" width="50" customWidth="1"/>
    <col min="5618" max="5618" width="4.5703125" customWidth="1"/>
    <col min="5619" max="5619" width="15.42578125" bestFit="1" customWidth="1"/>
    <col min="5620" max="5620" width="10.140625" customWidth="1"/>
    <col min="5621" max="5621" width="16.85546875" customWidth="1"/>
    <col min="5622" max="5622" width="1.140625" customWidth="1"/>
    <col min="5623" max="5623" width="13.7109375" customWidth="1"/>
    <col min="5624" max="5624" width="0.85546875" customWidth="1"/>
    <col min="5625" max="5626" width="12.85546875" bestFit="1" customWidth="1"/>
    <col min="5627" max="5627" width="12.28515625" customWidth="1"/>
    <col min="5628" max="5631" width="12.42578125" bestFit="1" customWidth="1"/>
    <col min="5632" max="5636" width="12.85546875" bestFit="1" customWidth="1"/>
    <col min="5637" max="5637" width="14" bestFit="1" customWidth="1"/>
    <col min="5638" max="5638" width="12.7109375" customWidth="1"/>
    <col min="5639" max="5639" width="17" customWidth="1"/>
    <col min="5872" max="5872" width="6.85546875" customWidth="1"/>
    <col min="5873" max="5873" width="50" customWidth="1"/>
    <col min="5874" max="5874" width="4.5703125" customWidth="1"/>
    <col min="5875" max="5875" width="15.42578125" bestFit="1" customWidth="1"/>
    <col min="5876" max="5876" width="10.140625" customWidth="1"/>
    <col min="5877" max="5877" width="16.85546875" customWidth="1"/>
    <col min="5878" max="5878" width="1.140625" customWidth="1"/>
    <col min="5879" max="5879" width="13.7109375" customWidth="1"/>
    <col min="5880" max="5880" width="0.85546875" customWidth="1"/>
    <col min="5881" max="5882" width="12.85546875" bestFit="1" customWidth="1"/>
    <col min="5883" max="5883" width="12.28515625" customWidth="1"/>
    <col min="5884" max="5887" width="12.42578125" bestFit="1" customWidth="1"/>
    <col min="5888" max="5892" width="12.85546875" bestFit="1" customWidth="1"/>
    <col min="5893" max="5893" width="14" bestFit="1" customWidth="1"/>
    <col min="5894" max="5894" width="12.7109375" customWidth="1"/>
    <col min="5895" max="5895" width="17" customWidth="1"/>
    <col min="6128" max="6128" width="6.85546875" customWidth="1"/>
    <col min="6129" max="6129" width="50" customWidth="1"/>
    <col min="6130" max="6130" width="4.5703125" customWidth="1"/>
    <col min="6131" max="6131" width="15.42578125" bestFit="1" customWidth="1"/>
    <col min="6132" max="6132" width="10.140625" customWidth="1"/>
    <col min="6133" max="6133" width="16.85546875" customWidth="1"/>
    <col min="6134" max="6134" width="1.140625" customWidth="1"/>
    <col min="6135" max="6135" width="13.7109375" customWidth="1"/>
    <col min="6136" max="6136" width="0.85546875" customWidth="1"/>
    <col min="6137" max="6138" width="12.85546875" bestFit="1" customWidth="1"/>
    <col min="6139" max="6139" width="12.28515625" customWidth="1"/>
    <col min="6140" max="6143" width="12.42578125" bestFit="1" customWidth="1"/>
    <col min="6144" max="6148" width="12.85546875" bestFit="1" customWidth="1"/>
    <col min="6149" max="6149" width="14" bestFit="1" customWidth="1"/>
    <col min="6150" max="6150" width="12.7109375" customWidth="1"/>
    <col min="6151" max="6151" width="17" customWidth="1"/>
    <col min="6384" max="6384" width="6.85546875" customWidth="1"/>
    <col min="6385" max="6385" width="50" customWidth="1"/>
    <col min="6386" max="6386" width="4.5703125" customWidth="1"/>
    <col min="6387" max="6387" width="15.42578125" bestFit="1" customWidth="1"/>
    <col min="6388" max="6388" width="10.140625" customWidth="1"/>
    <col min="6389" max="6389" width="16.85546875" customWidth="1"/>
    <col min="6390" max="6390" width="1.140625" customWidth="1"/>
    <col min="6391" max="6391" width="13.7109375" customWidth="1"/>
    <col min="6392" max="6392" width="0.85546875" customWidth="1"/>
    <col min="6393" max="6394" width="12.85546875" bestFit="1" customWidth="1"/>
    <col min="6395" max="6395" width="12.28515625" customWidth="1"/>
    <col min="6396" max="6399" width="12.42578125" bestFit="1" customWidth="1"/>
    <col min="6400" max="6404" width="12.85546875" bestFit="1" customWidth="1"/>
    <col min="6405" max="6405" width="14" bestFit="1" customWidth="1"/>
    <col min="6406" max="6406" width="12.7109375" customWidth="1"/>
    <col min="6407" max="6407" width="17" customWidth="1"/>
    <col min="6640" max="6640" width="6.85546875" customWidth="1"/>
    <col min="6641" max="6641" width="50" customWidth="1"/>
    <col min="6642" max="6642" width="4.5703125" customWidth="1"/>
    <col min="6643" max="6643" width="15.42578125" bestFit="1" customWidth="1"/>
    <col min="6644" max="6644" width="10.140625" customWidth="1"/>
    <col min="6645" max="6645" width="16.85546875" customWidth="1"/>
    <col min="6646" max="6646" width="1.140625" customWidth="1"/>
    <col min="6647" max="6647" width="13.7109375" customWidth="1"/>
    <col min="6648" max="6648" width="0.85546875" customWidth="1"/>
    <col min="6649" max="6650" width="12.85546875" bestFit="1" customWidth="1"/>
    <col min="6651" max="6651" width="12.28515625" customWidth="1"/>
    <col min="6652" max="6655" width="12.42578125" bestFit="1" customWidth="1"/>
    <col min="6656" max="6660" width="12.85546875" bestFit="1" customWidth="1"/>
    <col min="6661" max="6661" width="14" bestFit="1" customWidth="1"/>
    <col min="6662" max="6662" width="12.7109375" customWidth="1"/>
    <col min="6663" max="6663" width="17" customWidth="1"/>
    <col min="6896" max="6896" width="6.85546875" customWidth="1"/>
    <col min="6897" max="6897" width="50" customWidth="1"/>
    <col min="6898" max="6898" width="4.5703125" customWidth="1"/>
    <col min="6899" max="6899" width="15.42578125" bestFit="1" customWidth="1"/>
    <col min="6900" max="6900" width="10.140625" customWidth="1"/>
    <col min="6901" max="6901" width="16.85546875" customWidth="1"/>
    <col min="6902" max="6902" width="1.140625" customWidth="1"/>
    <col min="6903" max="6903" width="13.7109375" customWidth="1"/>
    <col min="6904" max="6904" width="0.85546875" customWidth="1"/>
    <col min="6905" max="6906" width="12.85546875" bestFit="1" customWidth="1"/>
    <col min="6907" max="6907" width="12.28515625" customWidth="1"/>
    <col min="6908" max="6911" width="12.42578125" bestFit="1" customWidth="1"/>
    <col min="6912" max="6916" width="12.85546875" bestFit="1" customWidth="1"/>
    <col min="6917" max="6917" width="14" bestFit="1" customWidth="1"/>
    <col min="6918" max="6918" width="12.7109375" customWidth="1"/>
    <col min="6919" max="6919" width="17" customWidth="1"/>
    <col min="7152" max="7152" width="6.85546875" customWidth="1"/>
    <col min="7153" max="7153" width="50" customWidth="1"/>
    <col min="7154" max="7154" width="4.5703125" customWidth="1"/>
    <col min="7155" max="7155" width="15.42578125" bestFit="1" customWidth="1"/>
    <col min="7156" max="7156" width="10.140625" customWidth="1"/>
    <col min="7157" max="7157" width="16.85546875" customWidth="1"/>
    <col min="7158" max="7158" width="1.140625" customWidth="1"/>
    <col min="7159" max="7159" width="13.7109375" customWidth="1"/>
    <col min="7160" max="7160" width="0.85546875" customWidth="1"/>
    <col min="7161" max="7162" width="12.85546875" bestFit="1" customWidth="1"/>
    <col min="7163" max="7163" width="12.28515625" customWidth="1"/>
    <col min="7164" max="7167" width="12.42578125" bestFit="1" customWidth="1"/>
    <col min="7168" max="7172" width="12.85546875" bestFit="1" customWidth="1"/>
    <col min="7173" max="7173" width="14" bestFit="1" customWidth="1"/>
    <col min="7174" max="7174" width="12.7109375" customWidth="1"/>
    <col min="7175" max="7175" width="17" customWidth="1"/>
    <col min="7408" max="7408" width="6.85546875" customWidth="1"/>
    <col min="7409" max="7409" width="50" customWidth="1"/>
    <col min="7410" max="7410" width="4.5703125" customWidth="1"/>
    <col min="7411" max="7411" width="15.42578125" bestFit="1" customWidth="1"/>
    <col min="7412" max="7412" width="10.140625" customWidth="1"/>
    <col min="7413" max="7413" width="16.85546875" customWidth="1"/>
    <col min="7414" max="7414" width="1.140625" customWidth="1"/>
    <col min="7415" max="7415" width="13.7109375" customWidth="1"/>
    <col min="7416" max="7416" width="0.85546875" customWidth="1"/>
    <col min="7417" max="7418" width="12.85546875" bestFit="1" customWidth="1"/>
    <col min="7419" max="7419" width="12.28515625" customWidth="1"/>
    <col min="7420" max="7423" width="12.42578125" bestFit="1" customWidth="1"/>
    <col min="7424" max="7428" width="12.85546875" bestFit="1" customWidth="1"/>
    <col min="7429" max="7429" width="14" bestFit="1" customWidth="1"/>
    <col min="7430" max="7430" width="12.7109375" customWidth="1"/>
    <col min="7431" max="7431" width="17" customWidth="1"/>
    <col min="7664" max="7664" width="6.85546875" customWidth="1"/>
    <col min="7665" max="7665" width="50" customWidth="1"/>
    <col min="7666" max="7666" width="4.5703125" customWidth="1"/>
    <col min="7667" max="7667" width="15.42578125" bestFit="1" customWidth="1"/>
    <col min="7668" max="7668" width="10.140625" customWidth="1"/>
    <col min="7669" max="7669" width="16.85546875" customWidth="1"/>
    <col min="7670" max="7670" width="1.140625" customWidth="1"/>
    <col min="7671" max="7671" width="13.7109375" customWidth="1"/>
    <col min="7672" max="7672" width="0.85546875" customWidth="1"/>
    <col min="7673" max="7674" width="12.85546875" bestFit="1" customWidth="1"/>
    <col min="7675" max="7675" width="12.28515625" customWidth="1"/>
    <col min="7676" max="7679" width="12.42578125" bestFit="1" customWidth="1"/>
    <col min="7680" max="7684" width="12.85546875" bestFit="1" customWidth="1"/>
    <col min="7685" max="7685" width="14" bestFit="1" customWidth="1"/>
    <col min="7686" max="7686" width="12.7109375" customWidth="1"/>
    <col min="7687" max="7687" width="17" customWidth="1"/>
    <col min="7920" max="7920" width="6.85546875" customWidth="1"/>
    <col min="7921" max="7921" width="50" customWidth="1"/>
    <col min="7922" max="7922" width="4.5703125" customWidth="1"/>
    <col min="7923" max="7923" width="15.42578125" bestFit="1" customWidth="1"/>
    <col min="7924" max="7924" width="10.140625" customWidth="1"/>
    <col min="7925" max="7925" width="16.85546875" customWidth="1"/>
    <col min="7926" max="7926" width="1.140625" customWidth="1"/>
    <col min="7927" max="7927" width="13.7109375" customWidth="1"/>
    <col min="7928" max="7928" width="0.85546875" customWidth="1"/>
    <col min="7929" max="7930" width="12.85546875" bestFit="1" customWidth="1"/>
    <col min="7931" max="7931" width="12.28515625" customWidth="1"/>
    <col min="7932" max="7935" width="12.42578125" bestFit="1" customWidth="1"/>
    <col min="7936" max="7940" width="12.85546875" bestFit="1" customWidth="1"/>
    <col min="7941" max="7941" width="14" bestFit="1" customWidth="1"/>
    <col min="7942" max="7942" width="12.7109375" customWidth="1"/>
    <col min="7943" max="7943" width="17" customWidth="1"/>
    <col min="8176" max="8176" width="6.85546875" customWidth="1"/>
    <col min="8177" max="8177" width="50" customWidth="1"/>
    <col min="8178" max="8178" width="4.5703125" customWidth="1"/>
    <col min="8179" max="8179" width="15.42578125" bestFit="1" customWidth="1"/>
    <col min="8180" max="8180" width="10.140625" customWidth="1"/>
    <col min="8181" max="8181" width="16.85546875" customWidth="1"/>
    <col min="8182" max="8182" width="1.140625" customWidth="1"/>
    <col min="8183" max="8183" width="13.7109375" customWidth="1"/>
    <col min="8184" max="8184" width="0.85546875" customWidth="1"/>
    <col min="8185" max="8186" width="12.85546875" bestFit="1" customWidth="1"/>
    <col min="8187" max="8187" width="12.28515625" customWidth="1"/>
    <col min="8188" max="8191" width="12.42578125" bestFit="1" customWidth="1"/>
    <col min="8192" max="8196" width="12.85546875" bestFit="1" customWidth="1"/>
    <col min="8197" max="8197" width="14" bestFit="1" customWidth="1"/>
    <col min="8198" max="8198" width="12.7109375" customWidth="1"/>
    <col min="8199" max="8199" width="17" customWidth="1"/>
    <col min="8432" max="8432" width="6.85546875" customWidth="1"/>
    <col min="8433" max="8433" width="50" customWidth="1"/>
    <col min="8434" max="8434" width="4.5703125" customWidth="1"/>
    <col min="8435" max="8435" width="15.42578125" bestFit="1" customWidth="1"/>
    <col min="8436" max="8436" width="10.140625" customWidth="1"/>
    <col min="8437" max="8437" width="16.85546875" customWidth="1"/>
    <col min="8438" max="8438" width="1.140625" customWidth="1"/>
    <col min="8439" max="8439" width="13.7109375" customWidth="1"/>
    <col min="8440" max="8440" width="0.85546875" customWidth="1"/>
    <col min="8441" max="8442" width="12.85546875" bestFit="1" customWidth="1"/>
    <col min="8443" max="8443" width="12.28515625" customWidth="1"/>
    <col min="8444" max="8447" width="12.42578125" bestFit="1" customWidth="1"/>
    <col min="8448" max="8452" width="12.85546875" bestFit="1" customWidth="1"/>
    <col min="8453" max="8453" width="14" bestFit="1" customWidth="1"/>
    <col min="8454" max="8454" width="12.7109375" customWidth="1"/>
    <col min="8455" max="8455" width="17" customWidth="1"/>
    <col min="8688" max="8688" width="6.85546875" customWidth="1"/>
    <col min="8689" max="8689" width="50" customWidth="1"/>
    <col min="8690" max="8690" width="4.5703125" customWidth="1"/>
    <col min="8691" max="8691" width="15.42578125" bestFit="1" customWidth="1"/>
    <col min="8692" max="8692" width="10.140625" customWidth="1"/>
    <col min="8693" max="8693" width="16.85546875" customWidth="1"/>
    <col min="8694" max="8694" width="1.140625" customWidth="1"/>
    <col min="8695" max="8695" width="13.7109375" customWidth="1"/>
    <col min="8696" max="8696" width="0.85546875" customWidth="1"/>
    <col min="8697" max="8698" width="12.85546875" bestFit="1" customWidth="1"/>
    <col min="8699" max="8699" width="12.28515625" customWidth="1"/>
    <col min="8700" max="8703" width="12.42578125" bestFit="1" customWidth="1"/>
    <col min="8704" max="8708" width="12.85546875" bestFit="1" customWidth="1"/>
    <col min="8709" max="8709" width="14" bestFit="1" customWidth="1"/>
    <col min="8710" max="8710" width="12.7109375" customWidth="1"/>
    <col min="8711" max="8711" width="17" customWidth="1"/>
    <col min="8944" max="8944" width="6.85546875" customWidth="1"/>
    <col min="8945" max="8945" width="50" customWidth="1"/>
    <col min="8946" max="8946" width="4.5703125" customWidth="1"/>
    <col min="8947" max="8947" width="15.42578125" bestFit="1" customWidth="1"/>
    <col min="8948" max="8948" width="10.140625" customWidth="1"/>
    <col min="8949" max="8949" width="16.85546875" customWidth="1"/>
    <col min="8950" max="8950" width="1.140625" customWidth="1"/>
    <col min="8951" max="8951" width="13.7109375" customWidth="1"/>
    <col min="8952" max="8952" width="0.85546875" customWidth="1"/>
    <col min="8953" max="8954" width="12.85546875" bestFit="1" customWidth="1"/>
    <col min="8955" max="8955" width="12.28515625" customWidth="1"/>
    <col min="8956" max="8959" width="12.42578125" bestFit="1" customWidth="1"/>
    <col min="8960" max="8964" width="12.85546875" bestFit="1" customWidth="1"/>
    <col min="8965" max="8965" width="14" bestFit="1" customWidth="1"/>
    <col min="8966" max="8966" width="12.7109375" customWidth="1"/>
    <col min="8967" max="8967" width="17" customWidth="1"/>
    <col min="9200" max="9200" width="6.85546875" customWidth="1"/>
    <col min="9201" max="9201" width="50" customWidth="1"/>
    <col min="9202" max="9202" width="4.5703125" customWidth="1"/>
    <col min="9203" max="9203" width="15.42578125" bestFit="1" customWidth="1"/>
    <col min="9204" max="9204" width="10.140625" customWidth="1"/>
    <col min="9205" max="9205" width="16.85546875" customWidth="1"/>
    <col min="9206" max="9206" width="1.140625" customWidth="1"/>
    <col min="9207" max="9207" width="13.7109375" customWidth="1"/>
    <col min="9208" max="9208" width="0.85546875" customWidth="1"/>
    <col min="9209" max="9210" width="12.85546875" bestFit="1" customWidth="1"/>
    <col min="9211" max="9211" width="12.28515625" customWidth="1"/>
    <col min="9212" max="9215" width="12.42578125" bestFit="1" customWidth="1"/>
    <col min="9216" max="9220" width="12.85546875" bestFit="1" customWidth="1"/>
    <col min="9221" max="9221" width="14" bestFit="1" customWidth="1"/>
    <col min="9222" max="9222" width="12.7109375" customWidth="1"/>
    <col min="9223" max="9223" width="17" customWidth="1"/>
    <col min="9456" max="9456" width="6.85546875" customWidth="1"/>
    <col min="9457" max="9457" width="50" customWidth="1"/>
    <col min="9458" max="9458" width="4.5703125" customWidth="1"/>
    <col min="9459" max="9459" width="15.42578125" bestFit="1" customWidth="1"/>
    <col min="9460" max="9460" width="10.140625" customWidth="1"/>
    <col min="9461" max="9461" width="16.85546875" customWidth="1"/>
    <col min="9462" max="9462" width="1.140625" customWidth="1"/>
    <col min="9463" max="9463" width="13.7109375" customWidth="1"/>
    <col min="9464" max="9464" width="0.85546875" customWidth="1"/>
    <col min="9465" max="9466" width="12.85546875" bestFit="1" customWidth="1"/>
    <col min="9467" max="9467" width="12.28515625" customWidth="1"/>
    <col min="9468" max="9471" width="12.42578125" bestFit="1" customWidth="1"/>
    <col min="9472" max="9476" width="12.85546875" bestFit="1" customWidth="1"/>
    <col min="9477" max="9477" width="14" bestFit="1" customWidth="1"/>
    <col min="9478" max="9478" width="12.7109375" customWidth="1"/>
    <col min="9479" max="9479" width="17" customWidth="1"/>
    <col min="9712" max="9712" width="6.85546875" customWidth="1"/>
    <col min="9713" max="9713" width="50" customWidth="1"/>
    <col min="9714" max="9714" width="4.5703125" customWidth="1"/>
    <col min="9715" max="9715" width="15.42578125" bestFit="1" customWidth="1"/>
    <col min="9716" max="9716" width="10.140625" customWidth="1"/>
    <col min="9717" max="9717" width="16.85546875" customWidth="1"/>
    <col min="9718" max="9718" width="1.140625" customWidth="1"/>
    <col min="9719" max="9719" width="13.7109375" customWidth="1"/>
    <col min="9720" max="9720" width="0.85546875" customWidth="1"/>
    <col min="9721" max="9722" width="12.85546875" bestFit="1" customWidth="1"/>
    <col min="9723" max="9723" width="12.28515625" customWidth="1"/>
    <col min="9724" max="9727" width="12.42578125" bestFit="1" customWidth="1"/>
    <col min="9728" max="9732" width="12.85546875" bestFit="1" customWidth="1"/>
    <col min="9733" max="9733" width="14" bestFit="1" customWidth="1"/>
    <col min="9734" max="9734" width="12.7109375" customWidth="1"/>
    <col min="9735" max="9735" width="17" customWidth="1"/>
    <col min="9968" max="9968" width="6.85546875" customWidth="1"/>
    <col min="9969" max="9969" width="50" customWidth="1"/>
    <col min="9970" max="9970" width="4.5703125" customWidth="1"/>
    <col min="9971" max="9971" width="15.42578125" bestFit="1" customWidth="1"/>
    <col min="9972" max="9972" width="10.140625" customWidth="1"/>
    <col min="9973" max="9973" width="16.85546875" customWidth="1"/>
    <col min="9974" max="9974" width="1.140625" customWidth="1"/>
    <col min="9975" max="9975" width="13.7109375" customWidth="1"/>
    <col min="9976" max="9976" width="0.85546875" customWidth="1"/>
    <col min="9977" max="9978" width="12.85546875" bestFit="1" customWidth="1"/>
    <col min="9979" max="9979" width="12.28515625" customWidth="1"/>
    <col min="9980" max="9983" width="12.42578125" bestFit="1" customWidth="1"/>
    <col min="9984" max="9988" width="12.85546875" bestFit="1" customWidth="1"/>
    <col min="9989" max="9989" width="14" bestFit="1" customWidth="1"/>
    <col min="9990" max="9990" width="12.7109375" customWidth="1"/>
    <col min="9991" max="9991" width="17" customWidth="1"/>
    <col min="10224" max="10224" width="6.85546875" customWidth="1"/>
    <col min="10225" max="10225" width="50" customWidth="1"/>
    <col min="10226" max="10226" width="4.5703125" customWidth="1"/>
    <col min="10227" max="10227" width="15.42578125" bestFit="1" customWidth="1"/>
    <col min="10228" max="10228" width="10.140625" customWidth="1"/>
    <col min="10229" max="10229" width="16.85546875" customWidth="1"/>
    <col min="10230" max="10230" width="1.140625" customWidth="1"/>
    <col min="10231" max="10231" width="13.7109375" customWidth="1"/>
    <col min="10232" max="10232" width="0.85546875" customWidth="1"/>
    <col min="10233" max="10234" width="12.85546875" bestFit="1" customWidth="1"/>
    <col min="10235" max="10235" width="12.28515625" customWidth="1"/>
    <col min="10236" max="10239" width="12.42578125" bestFit="1" customWidth="1"/>
    <col min="10240" max="10244" width="12.85546875" bestFit="1" customWidth="1"/>
    <col min="10245" max="10245" width="14" bestFit="1" customWidth="1"/>
    <col min="10246" max="10246" width="12.7109375" customWidth="1"/>
    <col min="10247" max="10247" width="17" customWidth="1"/>
    <col min="10480" max="10480" width="6.85546875" customWidth="1"/>
    <col min="10481" max="10481" width="50" customWidth="1"/>
    <col min="10482" max="10482" width="4.5703125" customWidth="1"/>
    <col min="10483" max="10483" width="15.42578125" bestFit="1" customWidth="1"/>
    <col min="10484" max="10484" width="10.140625" customWidth="1"/>
    <col min="10485" max="10485" width="16.85546875" customWidth="1"/>
    <col min="10486" max="10486" width="1.140625" customWidth="1"/>
    <col min="10487" max="10487" width="13.7109375" customWidth="1"/>
    <col min="10488" max="10488" width="0.85546875" customWidth="1"/>
    <col min="10489" max="10490" width="12.85546875" bestFit="1" customWidth="1"/>
    <col min="10491" max="10491" width="12.28515625" customWidth="1"/>
    <col min="10492" max="10495" width="12.42578125" bestFit="1" customWidth="1"/>
    <col min="10496" max="10500" width="12.85546875" bestFit="1" customWidth="1"/>
    <col min="10501" max="10501" width="14" bestFit="1" customWidth="1"/>
    <col min="10502" max="10502" width="12.7109375" customWidth="1"/>
    <col min="10503" max="10503" width="17" customWidth="1"/>
    <col min="10736" max="10736" width="6.85546875" customWidth="1"/>
    <col min="10737" max="10737" width="50" customWidth="1"/>
    <col min="10738" max="10738" width="4.5703125" customWidth="1"/>
    <col min="10739" max="10739" width="15.42578125" bestFit="1" customWidth="1"/>
    <col min="10740" max="10740" width="10.140625" customWidth="1"/>
    <col min="10741" max="10741" width="16.85546875" customWidth="1"/>
    <col min="10742" max="10742" width="1.140625" customWidth="1"/>
    <col min="10743" max="10743" width="13.7109375" customWidth="1"/>
    <col min="10744" max="10744" width="0.85546875" customWidth="1"/>
    <col min="10745" max="10746" width="12.85546875" bestFit="1" customWidth="1"/>
    <col min="10747" max="10747" width="12.28515625" customWidth="1"/>
    <col min="10748" max="10751" width="12.42578125" bestFit="1" customWidth="1"/>
    <col min="10752" max="10756" width="12.85546875" bestFit="1" customWidth="1"/>
    <col min="10757" max="10757" width="14" bestFit="1" customWidth="1"/>
    <col min="10758" max="10758" width="12.7109375" customWidth="1"/>
    <col min="10759" max="10759" width="17" customWidth="1"/>
    <col min="10992" max="10992" width="6.85546875" customWidth="1"/>
    <col min="10993" max="10993" width="50" customWidth="1"/>
    <col min="10994" max="10994" width="4.5703125" customWidth="1"/>
    <col min="10995" max="10995" width="15.42578125" bestFit="1" customWidth="1"/>
    <col min="10996" max="10996" width="10.140625" customWidth="1"/>
    <col min="10997" max="10997" width="16.85546875" customWidth="1"/>
    <col min="10998" max="10998" width="1.140625" customWidth="1"/>
    <col min="10999" max="10999" width="13.7109375" customWidth="1"/>
    <col min="11000" max="11000" width="0.85546875" customWidth="1"/>
    <col min="11001" max="11002" width="12.85546875" bestFit="1" customWidth="1"/>
    <col min="11003" max="11003" width="12.28515625" customWidth="1"/>
    <col min="11004" max="11007" width="12.42578125" bestFit="1" customWidth="1"/>
    <col min="11008" max="11012" width="12.85546875" bestFit="1" customWidth="1"/>
    <col min="11013" max="11013" width="14" bestFit="1" customWidth="1"/>
    <col min="11014" max="11014" width="12.7109375" customWidth="1"/>
    <col min="11015" max="11015" width="17" customWidth="1"/>
    <col min="11248" max="11248" width="6.85546875" customWidth="1"/>
    <col min="11249" max="11249" width="50" customWidth="1"/>
    <col min="11250" max="11250" width="4.5703125" customWidth="1"/>
    <col min="11251" max="11251" width="15.42578125" bestFit="1" customWidth="1"/>
    <col min="11252" max="11252" width="10.140625" customWidth="1"/>
    <col min="11253" max="11253" width="16.85546875" customWidth="1"/>
    <col min="11254" max="11254" width="1.140625" customWidth="1"/>
    <col min="11255" max="11255" width="13.7109375" customWidth="1"/>
    <col min="11256" max="11256" width="0.85546875" customWidth="1"/>
    <col min="11257" max="11258" width="12.85546875" bestFit="1" customWidth="1"/>
    <col min="11259" max="11259" width="12.28515625" customWidth="1"/>
    <col min="11260" max="11263" width="12.42578125" bestFit="1" customWidth="1"/>
    <col min="11264" max="11268" width="12.85546875" bestFit="1" customWidth="1"/>
    <col min="11269" max="11269" width="14" bestFit="1" customWidth="1"/>
    <col min="11270" max="11270" width="12.7109375" customWidth="1"/>
    <col min="11271" max="11271" width="17" customWidth="1"/>
    <col min="11504" max="11504" width="6.85546875" customWidth="1"/>
    <col min="11505" max="11505" width="50" customWidth="1"/>
    <col min="11506" max="11506" width="4.5703125" customWidth="1"/>
    <col min="11507" max="11507" width="15.42578125" bestFit="1" customWidth="1"/>
    <col min="11508" max="11508" width="10.140625" customWidth="1"/>
    <col min="11509" max="11509" width="16.85546875" customWidth="1"/>
    <col min="11510" max="11510" width="1.140625" customWidth="1"/>
    <col min="11511" max="11511" width="13.7109375" customWidth="1"/>
    <col min="11512" max="11512" width="0.85546875" customWidth="1"/>
    <col min="11513" max="11514" width="12.85546875" bestFit="1" customWidth="1"/>
    <col min="11515" max="11515" width="12.28515625" customWidth="1"/>
    <col min="11516" max="11519" width="12.42578125" bestFit="1" customWidth="1"/>
    <col min="11520" max="11524" width="12.85546875" bestFit="1" customWidth="1"/>
    <col min="11525" max="11525" width="14" bestFit="1" customWidth="1"/>
    <col min="11526" max="11526" width="12.7109375" customWidth="1"/>
    <col min="11527" max="11527" width="17" customWidth="1"/>
    <col min="11760" max="11760" width="6.85546875" customWidth="1"/>
    <col min="11761" max="11761" width="50" customWidth="1"/>
    <col min="11762" max="11762" width="4.5703125" customWidth="1"/>
    <col min="11763" max="11763" width="15.42578125" bestFit="1" customWidth="1"/>
    <col min="11764" max="11764" width="10.140625" customWidth="1"/>
    <col min="11765" max="11765" width="16.85546875" customWidth="1"/>
    <col min="11766" max="11766" width="1.140625" customWidth="1"/>
    <col min="11767" max="11767" width="13.7109375" customWidth="1"/>
    <col min="11768" max="11768" width="0.85546875" customWidth="1"/>
    <col min="11769" max="11770" width="12.85546875" bestFit="1" customWidth="1"/>
    <col min="11771" max="11771" width="12.28515625" customWidth="1"/>
    <col min="11772" max="11775" width="12.42578125" bestFit="1" customWidth="1"/>
    <col min="11776" max="11780" width="12.85546875" bestFit="1" customWidth="1"/>
    <col min="11781" max="11781" width="14" bestFit="1" customWidth="1"/>
    <col min="11782" max="11782" width="12.7109375" customWidth="1"/>
    <col min="11783" max="11783" width="17" customWidth="1"/>
    <col min="12016" max="12016" width="6.85546875" customWidth="1"/>
    <col min="12017" max="12017" width="50" customWidth="1"/>
    <col min="12018" max="12018" width="4.5703125" customWidth="1"/>
    <col min="12019" max="12019" width="15.42578125" bestFit="1" customWidth="1"/>
    <col min="12020" max="12020" width="10.140625" customWidth="1"/>
    <col min="12021" max="12021" width="16.85546875" customWidth="1"/>
    <col min="12022" max="12022" width="1.140625" customWidth="1"/>
    <col min="12023" max="12023" width="13.7109375" customWidth="1"/>
    <col min="12024" max="12024" width="0.85546875" customWidth="1"/>
    <col min="12025" max="12026" width="12.85546875" bestFit="1" customWidth="1"/>
    <col min="12027" max="12027" width="12.28515625" customWidth="1"/>
    <col min="12028" max="12031" width="12.42578125" bestFit="1" customWidth="1"/>
    <col min="12032" max="12036" width="12.85546875" bestFit="1" customWidth="1"/>
    <col min="12037" max="12037" width="14" bestFit="1" customWidth="1"/>
    <col min="12038" max="12038" width="12.7109375" customWidth="1"/>
    <col min="12039" max="12039" width="17" customWidth="1"/>
    <col min="12272" max="12272" width="6.85546875" customWidth="1"/>
    <col min="12273" max="12273" width="50" customWidth="1"/>
    <col min="12274" max="12274" width="4.5703125" customWidth="1"/>
    <col min="12275" max="12275" width="15.42578125" bestFit="1" customWidth="1"/>
    <col min="12276" max="12276" width="10.140625" customWidth="1"/>
    <col min="12277" max="12277" width="16.85546875" customWidth="1"/>
    <col min="12278" max="12278" width="1.140625" customWidth="1"/>
    <col min="12279" max="12279" width="13.7109375" customWidth="1"/>
    <col min="12280" max="12280" width="0.85546875" customWidth="1"/>
    <col min="12281" max="12282" width="12.85546875" bestFit="1" customWidth="1"/>
    <col min="12283" max="12283" width="12.28515625" customWidth="1"/>
    <col min="12284" max="12287" width="12.42578125" bestFit="1" customWidth="1"/>
    <col min="12288" max="12292" width="12.85546875" bestFit="1" customWidth="1"/>
    <col min="12293" max="12293" width="14" bestFit="1" customWidth="1"/>
    <col min="12294" max="12294" width="12.7109375" customWidth="1"/>
    <col min="12295" max="12295" width="17" customWidth="1"/>
    <col min="12528" max="12528" width="6.85546875" customWidth="1"/>
    <col min="12529" max="12529" width="50" customWidth="1"/>
    <col min="12530" max="12530" width="4.5703125" customWidth="1"/>
    <col min="12531" max="12531" width="15.42578125" bestFit="1" customWidth="1"/>
    <col min="12532" max="12532" width="10.140625" customWidth="1"/>
    <col min="12533" max="12533" width="16.85546875" customWidth="1"/>
    <col min="12534" max="12534" width="1.140625" customWidth="1"/>
    <col min="12535" max="12535" width="13.7109375" customWidth="1"/>
    <col min="12536" max="12536" width="0.85546875" customWidth="1"/>
    <col min="12537" max="12538" width="12.85546875" bestFit="1" customWidth="1"/>
    <col min="12539" max="12539" width="12.28515625" customWidth="1"/>
    <col min="12540" max="12543" width="12.42578125" bestFit="1" customWidth="1"/>
    <col min="12544" max="12548" width="12.85546875" bestFit="1" customWidth="1"/>
    <col min="12549" max="12549" width="14" bestFit="1" customWidth="1"/>
    <col min="12550" max="12550" width="12.7109375" customWidth="1"/>
    <col min="12551" max="12551" width="17" customWidth="1"/>
    <col min="12784" max="12784" width="6.85546875" customWidth="1"/>
    <col min="12785" max="12785" width="50" customWidth="1"/>
    <col min="12786" max="12786" width="4.5703125" customWidth="1"/>
    <col min="12787" max="12787" width="15.42578125" bestFit="1" customWidth="1"/>
    <col min="12788" max="12788" width="10.140625" customWidth="1"/>
    <col min="12789" max="12789" width="16.85546875" customWidth="1"/>
    <col min="12790" max="12790" width="1.140625" customWidth="1"/>
    <col min="12791" max="12791" width="13.7109375" customWidth="1"/>
    <col min="12792" max="12792" width="0.85546875" customWidth="1"/>
    <col min="12793" max="12794" width="12.85546875" bestFit="1" customWidth="1"/>
    <col min="12795" max="12795" width="12.28515625" customWidth="1"/>
    <col min="12796" max="12799" width="12.42578125" bestFit="1" customWidth="1"/>
    <col min="12800" max="12804" width="12.85546875" bestFit="1" customWidth="1"/>
    <col min="12805" max="12805" width="14" bestFit="1" customWidth="1"/>
    <col min="12806" max="12806" width="12.7109375" customWidth="1"/>
    <col min="12807" max="12807" width="17" customWidth="1"/>
    <col min="13040" max="13040" width="6.85546875" customWidth="1"/>
    <col min="13041" max="13041" width="50" customWidth="1"/>
    <col min="13042" max="13042" width="4.5703125" customWidth="1"/>
    <col min="13043" max="13043" width="15.42578125" bestFit="1" customWidth="1"/>
    <col min="13044" max="13044" width="10.140625" customWidth="1"/>
    <col min="13045" max="13045" width="16.85546875" customWidth="1"/>
    <col min="13046" max="13046" width="1.140625" customWidth="1"/>
    <col min="13047" max="13047" width="13.7109375" customWidth="1"/>
    <col min="13048" max="13048" width="0.85546875" customWidth="1"/>
    <col min="13049" max="13050" width="12.85546875" bestFit="1" customWidth="1"/>
    <col min="13051" max="13051" width="12.28515625" customWidth="1"/>
    <col min="13052" max="13055" width="12.42578125" bestFit="1" customWidth="1"/>
    <col min="13056" max="13060" width="12.85546875" bestFit="1" customWidth="1"/>
    <col min="13061" max="13061" width="14" bestFit="1" customWidth="1"/>
    <col min="13062" max="13062" width="12.7109375" customWidth="1"/>
    <col min="13063" max="13063" width="17" customWidth="1"/>
    <col min="13296" max="13296" width="6.85546875" customWidth="1"/>
    <col min="13297" max="13297" width="50" customWidth="1"/>
    <col min="13298" max="13298" width="4.5703125" customWidth="1"/>
    <col min="13299" max="13299" width="15.42578125" bestFit="1" customWidth="1"/>
    <col min="13300" max="13300" width="10.140625" customWidth="1"/>
    <col min="13301" max="13301" width="16.85546875" customWidth="1"/>
    <col min="13302" max="13302" width="1.140625" customWidth="1"/>
    <col min="13303" max="13303" width="13.7109375" customWidth="1"/>
    <col min="13304" max="13304" width="0.85546875" customWidth="1"/>
    <col min="13305" max="13306" width="12.85546875" bestFit="1" customWidth="1"/>
    <col min="13307" max="13307" width="12.28515625" customWidth="1"/>
    <col min="13308" max="13311" width="12.42578125" bestFit="1" customWidth="1"/>
    <col min="13312" max="13316" width="12.85546875" bestFit="1" customWidth="1"/>
    <col min="13317" max="13317" width="14" bestFit="1" customWidth="1"/>
    <col min="13318" max="13318" width="12.7109375" customWidth="1"/>
    <col min="13319" max="13319" width="17" customWidth="1"/>
    <col min="13552" max="13552" width="6.85546875" customWidth="1"/>
    <col min="13553" max="13553" width="50" customWidth="1"/>
    <col min="13554" max="13554" width="4.5703125" customWidth="1"/>
    <col min="13555" max="13555" width="15.42578125" bestFit="1" customWidth="1"/>
    <col min="13556" max="13556" width="10.140625" customWidth="1"/>
    <col min="13557" max="13557" width="16.85546875" customWidth="1"/>
    <col min="13558" max="13558" width="1.140625" customWidth="1"/>
    <col min="13559" max="13559" width="13.7109375" customWidth="1"/>
    <col min="13560" max="13560" width="0.85546875" customWidth="1"/>
    <col min="13561" max="13562" width="12.85546875" bestFit="1" customWidth="1"/>
    <col min="13563" max="13563" width="12.28515625" customWidth="1"/>
    <col min="13564" max="13567" width="12.42578125" bestFit="1" customWidth="1"/>
    <col min="13568" max="13572" width="12.85546875" bestFit="1" customWidth="1"/>
    <col min="13573" max="13573" width="14" bestFit="1" customWidth="1"/>
    <col min="13574" max="13574" width="12.7109375" customWidth="1"/>
    <col min="13575" max="13575" width="17" customWidth="1"/>
    <col min="13808" max="13808" width="6.85546875" customWidth="1"/>
    <col min="13809" max="13809" width="50" customWidth="1"/>
    <col min="13810" max="13810" width="4.5703125" customWidth="1"/>
    <col min="13811" max="13811" width="15.42578125" bestFit="1" customWidth="1"/>
    <col min="13812" max="13812" width="10.140625" customWidth="1"/>
    <col min="13813" max="13813" width="16.85546875" customWidth="1"/>
    <col min="13814" max="13814" width="1.140625" customWidth="1"/>
    <col min="13815" max="13815" width="13.7109375" customWidth="1"/>
    <col min="13816" max="13816" width="0.85546875" customWidth="1"/>
    <col min="13817" max="13818" width="12.85546875" bestFit="1" customWidth="1"/>
    <col min="13819" max="13819" width="12.28515625" customWidth="1"/>
    <col min="13820" max="13823" width="12.42578125" bestFit="1" customWidth="1"/>
    <col min="13824" max="13828" width="12.85546875" bestFit="1" customWidth="1"/>
    <col min="13829" max="13829" width="14" bestFit="1" customWidth="1"/>
    <col min="13830" max="13830" width="12.7109375" customWidth="1"/>
    <col min="13831" max="13831" width="17" customWidth="1"/>
    <col min="14064" max="14064" width="6.85546875" customWidth="1"/>
    <col min="14065" max="14065" width="50" customWidth="1"/>
    <col min="14066" max="14066" width="4.5703125" customWidth="1"/>
    <col min="14067" max="14067" width="15.42578125" bestFit="1" customWidth="1"/>
    <col min="14068" max="14068" width="10.140625" customWidth="1"/>
    <col min="14069" max="14069" width="16.85546875" customWidth="1"/>
    <col min="14070" max="14070" width="1.140625" customWidth="1"/>
    <col min="14071" max="14071" width="13.7109375" customWidth="1"/>
    <col min="14072" max="14072" width="0.85546875" customWidth="1"/>
    <col min="14073" max="14074" width="12.85546875" bestFit="1" customWidth="1"/>
    <col min="14075" max="14075" width="12.28515625" customWidth="1"/>
    <col min="14076" max="14079" width="12.42578125" bestFit="1" customWidth="1"/>
    <col min="14080" max="14084" width="12.85546875" bestFit="1" customWidth="1"/>
    <col min="14085" max="14085" width="14" bestFit="1" customWidth="1"/>
    <col min="14086" max="14086" width="12.7109375" customWidth="1"/>
    <col min="14087" max="14087" width="17" customWidth="1"/>
    <col min="14320" max="14320" width="6.85546875" customWidth="1"/>
    <col min="14321" max="14321" width="50" customWidth="1"/>
    <col min="14322" max="14322" width="4.5703125" customWidth="1"/>
    <col min="14323" max="14323" width="15.42578125" bestFit="1" customWidth="1"/>
    <col min="14324" max="14324" width="10.140625" customWidth="1"/>
    <col min="14325" max="14325" width="16.85546875" customWidth="1"/>
    <col min="14326" max="14326" width="1.140625" customWidth="1"/>
    <col min="14327" max="14327" width="13.7109375" customWidth="1"/>
    <col min="14328" max="14328" width="0.85546875" customWidth="1"/>
    <col min="14329" max="14330" width="12.85546875" bestFit="1" customWidth="1"/>
    <col min="14331" max="14331" width="12.28515625" customWidth="1"/>
    <col min="14332" max="14335" width="12.42578125" bestFit="1" customWidth="1"/>
    <col min="14336" max="14340" width="12.85546875" bestFit="1" customWidth="1"/>
    <col min="14341" max="14341" width="14" bestFit="1" customWidth="1"/>
    <col min="14342" max="14342" width="12.7109375" customWidth="1"/>
    <col min="14343" max="14343" width="17" customWidth="1"/>
    <col min="14576" max="14576" width="6.85546875" customWidth="1"/>
    <col min="14577" max="14577" width="50" customWidth="1"/>
    <col min="14578" max="14578" width="4.5703125" customWidth="1"/>
    <col min="14579" max="14579" width="15.42578125" bestFit="1" customWidth="1"/>
    <col min="14580" max="14580" width="10.140625" customWidth="1"/>
    <col min="14581" max="14581" width="16.85546875" customWidth="1"/>
    <col min="14582" max="14582" width="1.140625" customWidth="1"/>
    <col min="14583" max="14583" width="13.7109375" customWidth="1"/>
    <col min="14584" max="14584" width="0.85546875" customWidth="1"/>
    <col min="14585" max="14586" width="12.85546875" bestFit="1" customWidth="1"/>
    <col min="14587" max="14587" width="12.28515625" customWidth="1"/>
    <col min="14588" max="14591" width="12.42578125" bestFit="1" customWidth="1"/>
    <col min="14592" max="14596" width="12.85546875" bestFit="1" customWidth="1"/>
    <col min="14597" max="14597" width="14" bestFit="1" customWidth="1"/>
    <col min="14598" max="14598" width="12.7109375" customWidth="1"/>
    <col min="14599" max="14599" width="17" customWidth="1"/>
    <col min="14832" max="14832" width="6.85546875" customWidth="1"/>
    <col min="14833" max="14833" width="50" customWidth="1"/>
    <col min="14834" max="14834" width="4.5703125" customWidth="1"/>
    <col min="14835" max="14835" width="15.42578125" bestFit="1" customWidth="1"/>
    <col min="14836" max="14836" width="10.140625" customWidth="1"/>
    <col min="14837" max="14837" width="16.85546875" customWidth="1"/>
    <col min="14838" max="14838" width="1.140625" customWidth="1"/>
    <col min="14839" max="14839" width="13.7109375" customWidth="1"/>
    <col min="14840" max="14840" width="0.85546875" customWidth="1"/>
    <col min="14841" max="14842" width="12.85546875" bestFit="1" customWidth="1"/>
    <col min="14843" max="14843" width="12.28515625" customWidth="1"/>
    <col min="14844" max="14847" width="12.42578125" bestFit="1" customWidth="1"/>
    <col min="14848" max="14852" width="12.85546875" bestFit="1" customWidth="1"/>
    <col min="14853" max="14853" width="14" bestFit="1" customWidth="1"/>
    <col min="14854" max="14854" width="12.7109375" customWidth="1"/>
    <col min="14855" max="14855" width="17" customWidth="1"/>
    <col min="15088" max="15088" width="6.85546875" customWidth="1"/>
    <col min="15089" max="15089" width="50" customWidth="1"/>
    <col min="15090" max="15090" width="4.5703125" customWidth="1"/>
    <col min="15091" max="15091" width="15.42578125" bestFit="1" customWidth="1"/>
    <col min="15092" max="15092" width="10.140625" customWidth="1"/>
    <col min="15093" max="15093" width="16.85546875" customWidth="1"/>
    <col min="15094" max="15094" width="1.140625" customWidth="1"/>
    <col min="15095" max="15095" width="13.7109375" customWidth="1"/>
    <col min="15096" max="15096" width="0.85546875" customWidth="1"/>
    <col min="15097" max="15098" width="12.85546875" bestFit="1" customWidth="1"/>
    <col min="15099" max="15099" width="12.28515625" customWidth="1"/>
    <col min="15100" max="15103" width="12.42578125" bestFit="1" customWidth="1"/>
    <col min="15104" max="15108" width="12.85546875" bestFit="1" customWidth="1"/>
    <col min="15109" max="15109" width="14" bestFit="1" customWidth="1"/>
    <col min="15110" max="15110" width="12.7109375" customWidth="1"/>
    <col min="15111" max="15111" width="17" customWidth="1"/>
    <col min="15344" max="15344" width="6.85546875" customWidth="1"/>
    <col min="15345" max="15345" width="50" customWidth="1"/>
    <col min="15346" max="15346" width="4.5703125" customWidth="1"/>
    <col min="15347" max="15347" width="15.42578125" bestFit="1" customWidth="1"/>
    <col min="15348" max="15348" width="10.140625" customWidth="1"/>
    <col min="15349" max="15349" width="16.85546875" customWidth="1"/>
    <col min="15350" max="15350" width="1.140625" customWidth="1"/>
    <col min="15351" max="15351" width="13.7109375" customWidth="1"/>
    <col min="15352" max="15352" width="0.85546875" customWidth="1"/>
    <col min="15353" max="15354" width="12.85546875" bestFit="1" customWidth="1"/>
    <col min="15355" max="15355" width="12.28515625" customWidth="1"/>
    <col min="15356" max="15359" width="12.42578125" bestFit="1" customWidth="1"/>
    <col min="15360" max="15364" width="12.85546875" bestFit="1" customWidth="1"/>
    <col min="15365" max="15365" width="14" bestFit="1" customWidth="1"/>
    <col min="15366" max="15366" width="12.7109375" customWidth="1"/>
    <col min="15367" max="15367" width="17" customWidth="1"/>
    <col min="15600" max="15600" width="6.85546875" customWidth="1"/>
    <col min="15601" max="15601" width="50" customWidth="1"/>
    <col min="15602" max="15602" width="4.5703125" customWidth="1"/>
    <col min="15603" max="15603" width="15.42578125" bestFit="1" customWidth="1"/>
    <col min="15604" max="15604" width="10.140625" customWidth="1"/>
    <col min="15605" max="15605" width="16.85546875" customWidth="1"/>
    <col min="15606" max="15606" width="1.140625" customWidth="1"/>
    <col min="15607" max="15607" width="13.7109375" customWidth="1"/>
    <col min="15608" max="15608" width="0.85546875" customWidth="1"/>
    <col min="15609" max="15610" width="12.85546875" bestFit="1" customWidth="1"/>
    <col min="15611" max="15611" width="12.28515625" customWidth="1"/>
    <col min="15612" max="15615" width="12.42578125" bestFit="1" customWidth="1"/>
    <col min="15616" max="15620" width="12.85546875" bestFit="1" customWidth="1"/>
    <col min="15621" max="15621" width="14" bestFit="1" customWidth="1"/>
    <col min="15622" max="15622" width="12.7109375" customWidth="1"/>
    <col min="15623" max="15623" width="17" customWidth="1"/>
    <col min="15856" max="15856" width="6.85546875" customWidth="1"/>
    <col min="15857" max="15857" width="50" customWidth="1"/>
    <col min="15858" max="15858" width="4.5703125" customWidth="1"/>
    <col min="15859" max="15859" width="15.42578125" bestFit="1" customWidth="1"/>
    <col min="15860" max="15860" width="10.140625" customWidth="1"/>
    <col min="15861" max="15861" width="16.85546875" customWidth="1"/>
    <col min="15862" max="15862" width="1.140625" customWidth="1"/>
    <col min="15863" max="15863" width="13.7109375" customWidth="1"/>
    <col min="15864" max="15864" width="0.85546875" customWidth="1"/>
    <col min="15865" max="15866" width="12.85546875" bestFit="1" customWidth="1"/>
    <col min="15867" max="15867" width="12.28515625" customWidth="1"/>
    <col min="15868" max="15871" width="12.42578125" bestFit="1" customWidth="1"/>
    <col min="15872" max="15876" width="12.85546875" bestFit="1" customWidth="1"/>
    <col min="15877" max="15877" width="14" bestFit="1" customWidth="1"/>
    <col min="15878" max="15878" width="12.7109375" customWidth="1"/>
    <col min="15879" max="15879" width="17" customWidth="1"/>
    <col min="16112" max="16112" width="6.85546875" customWidth="1"/>
    <col min="16113" max="16113" width="50" customWidth="1"/>
    <col min="16114" max="16114" width="4.5703125" customWidth="1"/>
    <col min="16115" max="16115" width="15.42578125" bestFit="1" customWidth="1"/>
    <col min="16116" max="16116" width="10.140625" customWidth="1"/>
    <col min="16117" max="16117" width="16.85546875" customWidth="1"/>
    <col min="16118" max="16118" width="1.140625" customWidth="1"/>
    <col min="16119" max="16119" width="13.7109375" customWidth="1"/>
    <col min="16120" max="16120" width="0.85546875" customWidth="1"/>
    <col min="16121" max="16122" width="12.85546875" bestFit="1" customWidth="1"/>
    <col min="16123" max="16123" width="12.28515625" customWidth="1"/>
    <col min="16124" max="16127" width="12.42578125" bestFit="1" customWidth="1"/>
    <col min="16128" max="16132" width="12.85546875" bestFit="1" customWidth="1"/>
    <col min="16133" max="16133" width="14" bestFit="1" customWidth="1"/>
    <col min="16134" max="16134" width="12.7109375" customWidth="1"/>
    <col min="16135" max="16135" width="17" customWidth="1"/>
  </cols>
  <sheetData>
    <row r="1" spans="1:17" ht="23.25" x14ac:dyDescent="0.35">
      <c r="A1" s="9"/>
      <c r="B1" s="99" t="s">
        <v>104</v>
      </c>
      <c r="C1" s="11"/>
      <c r="D1" s="11"/>
      <c r="E1" s="11"/>
      <c r="F1" s="11"/>
      <c r="O1" s="81"/>
    </row>
    <row r="2" spans="1:17" ht="14.25" customHeight="1" thickBot="1" x14ac:dyDescent="0.4">
      <c r="A2" s="9"/>
      <c r="B2" s="99"/>
      <c r="C2" s="11"/>
      <c r="D2" s="11"/>
      <c r="E2" s="11"/>
      <c r="F2" s="11"/>
      <c r="O2" s="81"/>
    </row>
    <row r="3" spans="1:17" ht="17.25" customHeight="1" thickBot="1" x14ac:dyDescent="0.3">
      <c r="A3" s="9"/>
      <c r="B3" s="116" t="s">
        <v>46</v>
      </c>
      <c r="C3" s="11"/>
      <c r="D3" s="11"/>
      <c r="E3" s="11"/>
      <c r="F3" s="11"/>
      <c r="O3" s="81"/>
    </row>
    <row r="4" spans="1:17" ht="17.25" customHeight="1" x14ac:dyDescent="0.25">
      <c r="A4" s="9"/>
      <c r="B4" s="103" t="s">
        <v>4</v>
      </c>
      <c r="C4" s="11"/>
      <c r="D4" s="11"/>
      <c r="E4" s="11"/>
      <c r="F4" s="11"/>
      <c r="O4" s="81"/>
    </row>
    <row r="5" spans="1:17" ht="17.25" customHeight="1" x14ac:dyDescent="0.25">
      <c r="A5" s="9"/>
      <c r="B5" s="104" t="s">
        <v>5</v>
      </c>
      <c r="C5" s="11"/>
      <c r="D5" s="11"/>
      <c r="E5" s="11"/>
      <c r="F5" s="11"/>
      <c r="O5" s="81"/>
    </row>
    <row r="6" spans="1:17" ht="17.25" customHeight="1" x14ac:dyDescent="0.25">
      <c r="A6" s="9"/>
      <c r="B6" s="104" t="s">
        <v>47</v>
      </c>
      <c r="C6" s="11"/>
      <c r="D6" s="11"/>
      <c r="E6" s="11"/>
      <c r="F6" s="11"/>
      <c r="O6" s="81"/>
    </row>
    <row r="7" spans="1:17" ht="15.75" thickBot="1" x14ac:dyDescent="0.3">
      <c r="A7" s="9"/>
      <c r="B7" s="105" t="s">
        <v>48</v>
      </c>
      <c r="C7" s="11"/>
      <c r="D7" s="11"/>
      <c r="E7" s="11"/>
      <c r="F7" s="11"/>
      <c r="O7" s="81"/>
    </row>
    <row r="8" spans="1:17" ht="11.25" customHeight="1" thickBot="1" x14ac:dyDescent="0.3">
      <c r="A8" s="9"/>
      <c r="B8" s="93"/>
      <c r="C8" s="12"/>
      <c r="D8" s="12"/>
      <c r="E8" s="12"/>
      <c r="F8" s="12"/>
      <c r="O8" s="82"/>
    </row>
    <row r="9" spans="1:17" ht="15.75" thickBot="1" x14ac:dyDescent="0.3">
      <c r="A9" s="13"/>
      <c r="B9" s="85"/>
      <c r="C9" s="125" t="s">
        <v>16</v>
      </c>
      <c r="D9" s="126" t="s">
        <v>17</v>
      </c>
      <c r="E9" s="126" t="s">
        <v>18</v>
      </c>
      <c r="F9" s="126" t="s">
        <v>0</v>
      </c>
      <c r="G9" s="126" t="s">
        <v>1</v>
      </c>
      <c r="H9" s="126" t="s">
        <v>2</v>
      </c>
      <c r="I9" s="126" t="s">
        <v>3</v>
      </c>
      <c r="J9" s="126" t="s">
        <v>19</v>
      </c>
      <c r="K9" s="126" t="s">
        <v>20</v>
      </c>
      <c r="L9" s="126" t="s">
        <v>21</v>
      </c>
      <c r="M9" s="126" t="s">
        <v>22</v>
      </c>
      <c r="N9" s="127" t="s">
        <v>23</v>
      </c>
      <c r="O9" s="83" t="s">
        <v>7</v>
      </c>
    </row>
    <row r="10" spans="1:17" ht="15.75" thickBot="1" x14ac:dyDescent="0.3">
      <c r="A10" s="86">
        <v>1</v>
      </c>
      <c r="B10" s="213" t="s">
        <v>81</v>
      </c>
      <c r="C10" s="95"/>
      <c r="D10" s="95"/>
      <c r="E10" s="95"/>
      <c r="F10" s="95"/>
      <c r="O10" s="94"/>
    </row>
    <row r="11" spans="1:17" x14ac:dyDescent="0.25">
      <c r="A11" s="88">
        <v>1.1000000000000001</v>
      </c>
      <c r="B11" s="195" t="s">
        <v>57</v>
      </c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210"/>
      <c r="O11" s="23">
        <f>SUM(C11:N11)</f>
        <v>0</v>
      </c>
    </row>
    <row r="12" spans="1:17" ht="14.45" customHeight="1" x14ac:dyDescent="0.25">
      <c r="A12" s="89">
        <v>1.2</v>
      </c>
      <c r="B12" s="196" t="s">
        <v>58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208"/>
      <c r="O12" s="24">
        <f t="shared" ref="O12:O13" si="0">SUM(C12:N12)</f>
        <v>0</v>
      </c>
    </row>
    <row r="13" spans="1:17" ht="15.75" thickBot="1" x14ac:dyDescent="0.3">
      <c r="A13" s="90">
        <v>1.3</v>
      </c>
      <c r="B13" s="197" t="s">
        <v>14</v>
      </c>
      <c r="C13" s="78">
        <v>100</v>
      </c>
      <c r="D13" s="79">
        <v>100</v>
      </c>
      <c r="E13" s="79">
        <v>100</v>
      </c>
      <c r="F13" s="79">
        <v>100</v>
      </c>
      <c r="G13" s="79">
        <v>100</v>
      </c>
      <c r="H13" s="79">
        <v>100</v>
      </c>
      <c r="I13" s="79">
        <v>100</v>
      </c>
      <c r="J13" s="79">
        <v>100</v>
      </c>
      <c r="K13" s="79">
        <v>100</v>
      </c>
      <c r="L13" s="79">
        <v>100</v>
      </c>
      <c r="M13" s="79">
        <v>100</v>
      </c>
      <c r="N13" s="211">
        <v>100</v>
      </c>
      <c r="O13" s="25">
        <f t="shared" si="0"/>
        <v>1200</v>
      </c>
    </row>
    <row r="14" spans="1:17" ht="15.75" thickBot="1" x14ac:dyDescent="0.3">
      <c r="A14" s="28"/>
      <c r="B14" s="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0">
        <f>SUM(O11:O13)</f>
        <v>1200</v>
      </c>
    </row>
    <row r="15" spans="1:17" s="5" customFormat="1" ht="15.75" thickBot="1" x14ac:dyDescent="0.3">
      <c r="A15" s="86">
        <v>2</v>
      </c>
      <c r="B15" s="213" t="s">
        <v>82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6"/>
      <c r="P15" s="190"/>
      <c r="Q15" s="191"/>
    </row>
    <row r="16" spans="1:17" s="5" customFormat="1" x14ac:dyDescent="0.25">
      <c r="A16" s="88">
        <v>2.1</v>
      </c>
      <c r="B16" s="198" t="s">
        <v>59</v>
      </c>
      <c r="C16" s="72">
        <v>2000</v>
      </c>
      <c r="D16" s="73">
        <v>2000</v>
      </c>
      <c r="E16" s="73">
        <v>2000</v>
      </c>
      <c r="F16" s="73">
        <v>2000</v>
      </c>
      <c r="G16" s="73">
        <v>2000</v>
      </c>
      <c r="H16" s="73">
        <v>2000</v>
      </c>
      <c r="I16" s="73">
        <v>2000</v>
      </c>
      <c r="J16" s="73">
        <v>2000</v>
      </c>
      <c r="K16" s="73">
        <v>2000</v>
      </c>
      <c r="L16" s="73">
        <v>2000</v>
      </c>
      <c r="M16" s="73">
        <v>2000</v>
      </c>
      <c r="N16" s="74">
        <v>2000</v>
      </c>
      <c r="O16" s="23">
        <f>SUM(C16:N16)</f>
        <v>24000</v>
      </c>
      <c r="P16" s="190"/>
      <c r="Q16" s="191"/>
    </row>
    <row r="17" spans="1:17" x14ac:dyDescent="0.25">
      <c r="A17" s="92">
        <v>2.2000000000000002</v>
      </c>
      <c r="B17" s="196" t="s">
        <v>60</v>
      </c>
      <c r="C17" s="75">
        <v>750</v>
      </c>
      <c r="D17" s="76">
        <v>1250</v>
      </c>
      <c r="E17" s="76">
        <v>750</v>
      </c>
      <c r="F17" s="76">
        <v>750</v>
      </c>
      <c r="G17" s="76">
        <v>750</v>
      </c>
      <c r="H17" s="76">
        <v>750</v>
      </c>
      <c r="I17" s="76">
        <v>850</v>
      </c>
      <c r="J17" s="76">
        <v>750</v>
      </c>
      <c r="K17" s="76">
        <v>750</v>
      </c>
      <c r="L17" s="76">
        <v>750</v>
      </c>
      <c r="M17" s="76">
        <v>750</v>
      </c>
      <c r="N17" s="77">
        <v>1000</v>
      </c>
      <c r="O17" s="24">
        <f>SUM(C17:N17)</f>
        <v>9850</v>
      </c>
    </row>
    <row r="18" spans="1:17" x14ac:dyDescent="0.25">
      <c r="A18" s="92">
        <v>2.2999999999999998</v>
      </c>
      <c r="B18" s="196" t="s">
        <v>24</v>
      </c>
      <c r="C18" s="75">
        <v>100</v>
      </c>
      <c r="D18" s="76">
        <v>100</v>
      </c>
      <c r="E18" s="76">
        <v>100</v>
      </c>
      <c r="F18" s="76">
        <v>100</v>
      </c>
      <c r="G18" s="76">
        <v>100</v>
      </c>
      <c r="H18" s="76">
        <v>100</v>
      </c>
      <c r="I18" s="76">
        <v>100</v>
      </c>
      <c r="J18" s="76">
        <v>100</v>
      </c>
      <c r="K18" s="76">
        <v>100</v>
      </c>
      <c r="L18" s="76">
        <v>100</v>
      </c>
      <c r="M18" s="76">
        <v>100</v>
      </c>
      <c r="N18" s="77">
        <v>100</v>
      </c>
      <c r="O18" s="24">
        <f t="shared" ref="O18:O24" si="1">SUM(C18:N18)</f>
        <v>1200</v>
      </c>
    </row>
    <row r="19" spans="1:17" x14ac:dyDescent="0.25">
      <c r="A19" s="92">
        <v>2.4</v>
      </c>
      <c r="B19" s="196" t="s">
        <v>25</v>
      </c>
      <c r="C19" s="75">
        <v>500</v>
      </c>
      <c r="D19" s="76">
        <v>500</v>
      </c>
      <c r="E19" s="76">
        <v>3200</v>
      </c>
      <c r="F19" s="76">
        <v>1600</v>
      </c>
      <c r="G19" s="76">
        <v>1600</v>
      </c>
      <c r="H19" s="76">
        <v>1600</v>
      </c>
      <c r="I19" s="76">
        <v>1600</v>
      </c>
      <c r="J19" s="76">
        <v>1600</v>
      </c>
      <c r="K19" s="76">
        <v>1600</v>
      </c>
      <c r="L19" s="76">
        <v>1600</v>
      </c>
      <c r="M19" s="76">
        <v>1600</v>
      </c>
      <c r="N19" s="77">
        <v>1600</v>
      </c>
      <c r="O19" s="24">
        <f t="shared" si="1"/>
        <v>18600</v>
      </c>
    </row>
    <row r="20" spans="1:17" x14ac:dyDescent="0.25">
      <c r="A20" s="92">
        <v>2.5</v>
      </c>
      <c r="B20" s="196" t="s">
        <v>61</v>
      </c>
      <c r="C20" s="76">
        <v>100</v>
      </c>
      <c r="D20" s="76">
        <v>100</v>
      </c>
      <c r="E20" s="76">
        <v>100</v>
      </c>
      <c r="F20" s="76">
        <v>100</v>
      </c>
      <c r="G20" s="76">
        <v>100</v>
      </c>
      <c r="H20" s="76">
        <v>100</v>
      </c>
      <c r="I20" s="76">
        <v>100</v>
      </c>
      <c r="J20" s="76">
        <v>100</v>
      </c>
      <c r="K20" s="76">
        <v>100</v>
      </c>
      <c r="L20" s="76">
        <v>100</v>
      </c>
      <c r="M20" s="76">
        <v>100</v>
      </c>
      <c r="N20" s="76">
        <v>100</v>
      </c>
      <c r="O20" s="24">
        <f t="shared" si="1"/>
        <v>1200</v>
      </c>
    </row>
    <row r="21" spans="1:17" x14ac:dyDescent="0.25">
      <c r="A21" s="92">
        <v>2.6</v>
      </c>
      <c r="B21" s="199" t="s">
        <v>62</v>
      </c>
      <c r="C21" s="75">
        <v>100</v>
      </c>
      <c r="D21" s="76">
        <v>100</v>
      </c>
      <c r="E21" s="76">
        <v>100</v>
      </c>
      <c r="F21" s="76">
        <v>100</v>
      </c>
      <c r="G21" s="76">
        <v>100</v>
      </c>
      <c r="H21" s="76">
        <v>100</v>
      </c>
      <c r="I21" s="76">
        <v>100</v>
      </c>
      <c r="J21" s="76">
        <v>100</v>
      </c>
      <c r="K21" s="76">
        <v>100</v>
      </c>
      <c r="L21" s="76">
        <v>100</v>
      </c>
      <c r="M21" s="76">
        <v>100</v>
      </c>
      <c r="N21" s="77">
        <v>100</v>
      </c>
      <c r="O21" s="24">
        <f t="shared" si="1"/>
        <v>1200</v>
      </c>
    </row>
    <row r="22" spans="1:17" x14ac:dyDescent="0.25">
      <c r="A22" s="92">
        <v>2.7</v>
      </c>
      <c r="B22" s="199" t="s">
        <v>63</v>
      </c>
      <c r="C22" s="75">
        <v>100</v>
      </c>
      <c r="D22" s="76">
        <v>100</v>
      </c>
      <c r="E22" s="76">
        <v>100</v>
      </c>
      <c r="F22" s="76">
        <v>100</v>
      </c>
      <c r="G22" s="76">
        <v>100</v>
      </c>
      <c r="H22" s="76">
        <v>100</v>
      </c>
      <c r="I22" s="76">
        <v>100</v>
      </c>
      <c r="J22" s="76">
        <v>100</v>
      </c>
      <c r="K22" s="76">
        <v>100</v>
      </c>
      <c r="L22" s="76">
        <v>100</v>
      </c>
      <c r="M22" s="76">
        <v>100</v>
      </c>
      <c r="N22" s="77">
        <v>100</v>
      </c>
      <c r="O22" s="24">
        <f t="shared" si="1"/>
        <v>1200</v>
      </c>
    </row>
    <row r="23" spans="1:17" x14ac:dyDescent="0.25">
      <c r="A23" s="92">
        <v>2.8</v>
      </c>
      <c r="B23" s="199" t="s">
        <v>64</v>
      </c>
      <c r="C23" s="75">
        <v>60</v>
      </c>
      <c r="D23" s="76">
        <v>60</v>
      </c>
      <c r="E23" s="76">
        <v>60</v>
      </c>
      <c r="F23" s="76">
        <v>60</v>
      </c>
      <c r="G23" s="76">
        <v>60</v>
      </c>
      <c r="H23" s="76">
        <v>60</v>
      </c>
      <c r="I23" s="76">
        <v>60</v>
      </c>
      <c r="J23" s="76">
        <v>60</v>
      </c>
      <c r="K23" s="76">
        <v>60</v>
      </c>
      <c r="L23" s="76">
        <v>60</v>
      </c>
      <c r="M23" s="76">
        <v>60</v>
      </c>
      <c r="N23" s="76">
        <v>60</v>
      </c>
      <c r="O23" s="24">
        <f t="shared" si="1"/>
        <v>720</v>
      </c>
    </row>
    <row r="24" spans="1:17" ht="15.75" thickBot="1" x14ac:dyDescent="0.3">
      <c r="A24" s="194">
        <v>2.9</v>
      </c>
      <c r="B24" s="197" t="s">
        <v>14</v>
      </c>
      <c r="C24" s="78">
        <v>50</v>
      </c>
      <c r="D24" s="79">
        <v>50</v>
      </c>
      <c r="E24" s="79">
        <v>50</v>
      </c>
      <c r="F24" s="79">
        <v>50</v>
      </c>
      <c r="G24" s="79">
        <v>50</v>
      </c>
      <c r="H24" s="79">
        <v>50</v>
      </c>
      <c r="I24" s="79">
        <v>50</v>
      </c>
      <c r="J24" s="79">
        <v>50</v>
      </c>
      <c r="K24" s="79">
        <v>50</v>
      </c>
      <c r="L24" s="79">
        <v>50</v>
      </c>
      <c r="M24" s="79">
        <v>50</v>
      </c>
      <c r="N24" s="79">
        <v>50</v>
      </c>
      <c r="O24" s="24">
        <f t="shared" si="1"/>
        <v>600</v>
      </c>
    </row>
    <row r="25" spans="1:17" ht="15.75" thickBot="1" x14ac:dyDescent="0.3">
      <c r="A25" s="29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15">
        <f>SUM(O16:O24)</f>
        <v>58570</v>
      </c>
    </row>
    <row r="26" spans="1:17" ht="15.75" thickBot="1" x14ac:dyDescent="0.3">
      <c r="A26" s="86">
        <v>3</v>
      </c>
      <c r="B26" s="188" t="s">
        <v>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6"/>
    </row>
    <row r="27" spans="1:17" s="4" customFormat="1" x14ac:dyDescent="0.25">
      <c r="A27" s="100">
        <v>3.1</v>
      </c>
      <c r="B27" s="186" t="s">
        <v>59</v>
      </c>
      <c r="C27" s="72">
        <v>1250</v>
      </c>
      <c r="D27" s="73">
        <v>1250</v>
      </c>
      <c r="E27" s="73">
        <v>1250</v>
      </c>
      <c r="F27" s="73">
        <v>1250</v>
      </c>
      <c r="G27" s="73">
        <v>1250</v>
      </c>
      <c r="H27" s="73">
        <v>1250</v>
      </c>
      <c r="I27" s="73">
        <v>1250</v>
      </c>
      <c r="J27" s="73">
        <v>1250</v>
      </c>
      <c r="K27" s="73">
        <v>1250</v>
      </c>
      <c r="L27" s="73">
        <v>1250</v>
      </c>
      <c r="M27" s="73">
        <v>1250</v>
      </c>
      <c r="N27" s="210">
        <v>1250</v>
      </c>
      <c r="O27" s="23">
        <f>SUM(C27:N27)</f>
        <v>15000</v>
      </c>
      <c r="P27" s="60"/>
      <c r="Q27" s="108"/>
    </row>
    <row r="28" spans="1:17" s="4" customFormat="1" x14ac:dyDescent="0.25">
      <c r="A28" s="101">
        <v>3.2</v>
      </c>
      <c r="B28" s="196" t="s">
        <v>65</v>
      </c>
      <c r="C28" s="203">
        <v>1980</v>
      </c>
      <c r="D28" s="185">
        <v>1980</v>
      </c>
      <c r="E28" s="185">
        <v>1980</v>
      </c>
      <c r="F28" s="185">
        <v>1980</v>
      </c>
      <c r="G28" s="185">
        <v>2570</v>
      </c>
      <c r="H28" s="185">
        <v>1980</v>
      </c>
      <c r="I28" s="185">
        <v>3260</v>
      </c>
      <c r="J28" s="185">
        <v>1980</v>
      </c>
      <c r="K28" s="185">
        <v>1980</v>
      </c>
      <c r="L28" s="185">
        <v>1980</v>
      </c>
      <c r="M28" s="185">
        <v>2570</v>
      </c>
      <c r="N28" s="204">
        <v>3410</v>
      </c>
      <c r="O28" s="24">
        <f t="shared" ref="O28:O34" si="2">SUM(C28:N28)</f>
        <v>27650</v>
      </c>
      <c r="P28" s="60"/>
      <c r="Q28" s="108"/>
    </row>
    <row r="29" spans="1:17" s="4" customFormat="1" x14ac:dyDescent="0.25">
      <c r="A29" s="101">
        <v>3.3</v>
      </c>
      <c r="B29" s="196" t="s">
        <v>66</v>
      </c>
      <c r="C29" s="203">
        <v>7000</v>
      </c>
      <c r="D29" s="185">
        <v>50</v>
      </c>
      <c r="E29" s="185">
        <v>50</v>
      </c>
      <c r="F29" s="185">
        <v>50</v>
      </c>
      <c r="G29" s="185">
        <v>50</v>
      </c>
      <c r="H29" s="185">
        <v>50</v>
      </c>
      <c r="I29" s="185">
        <v>50</v>
      </c>
      <c r="J29" s="185">
        <v>50</v>
      </c>
      <c r="K29" s="185">
        <v>50</v>
      </c>
      <c r="L29" s="185">
        <v>50</v>
      </c>
      <c r="M29" s="185">
        <v>50</v>
      </c>
      <c r="N29" s="204">
        <v>50</v>
      </c>
      <c r="O29" s="24">
        <f t="shared" si="2"/>
        <v>7550</v>
      </c>
      <c r="P29" s="60"/>
      <c r="Q29" s="108"/>
    </row>
    <row r="30" spans="1:17" s="4" customFormat="1" x14ac:dyDescent="0.25">
      <c r="A30" s="101">
        <v>3.4</v>
      </c>
      <c r="B30" s="196" t="s">
        <v>67</v>
      </c>
      <c r="C30" s="203">
        <v>100</v>
      </c>
      <c r="D30" s="185">
        <v>100</v>
      </c>
      <c r="E30" s="185">
        <v>100</v>
      </c>
      <c r="F30" s="185">
        <v>100</v>
      </c>
      <c r="G30" s="185">
        <v>100</v>
      </c>
      <c r="H30" s="185">
        <v>100</v>
      </c>
      <c r="I30" s="185">
        <v>100</v>
      </c>
      <c r="J30" s="185">
        <v>100</v>
      </c>
      <c r="K30" s="185">
        <v>100</v>
      </c>
      <c r="L30" s="185">
        <v>100</v>
      </c>
      <c r="M30" s="185">
        <v>100</v>
      </c>
      <c r="N30" s="204">
        <v>100</v>
      </c>
      <c r="O30" s="24">
        <f t="shared" si="2"/>
        <v>1200</v>
      </c>
      <c r="P30" s="60"/>
      <c r="Q30" s="108"/>
    </row>
    <row r="31" spans="1:17" s="5" customFormat="1" x14ac:dyDescent="0.25">
      <c r="A31" s="101">
        <v>3.5</v>
      </c>
      <c r="B31" s="196" t="s">
        <v>68</v>
      </c>
      <c r="C31" s="75">
        <v>100</v>
      </c>
      <c r="D31" s="76">
        <v>100</v>
      </c>
      <c r="E31" s="76">
        <v>100</v>
      </c>
      <c r="F31" s="76">
        <v>100</v>
      </c>
      <c r="G31" s="76">
        <v>100</v>
      </c>
      <c r="H31" s="76">
        <v>100</v>
      </c>
      <c r="I31" s="76">
        <v>100</v>
      </c>
      <c r="J31" s="76">
        <v>100</v>
      </c>
      <c r="K31" s="76">
        <v>100</v>
      </c>
      <c r="L31" s="76">
        <v>100</v>
      </c>
      <c r="M31" s="76">
        <v>100</v>
      </c>
      <c r="N31" s="208">
        <v>100</v>
      </c>
      <c r="O31" s="24">
        <f t="shared" si="2"/>
        <v>1200</v>
      </c>
      <c r="P31" s="190"/>
      <c r="Q31" s="191"/>
    </row>
    <row r="32" spans="1:17" s="5" customFormat="1" x14ac:dyDescent="0.25">
      <c r="A32" s="101">
        <v>3.6</v>
      </c>
      <c r="B32" s="205" t="s">
        <v>69</v>
      </c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208"/>
      <c r="O32" s="24">
        <f t="shared" si="2"/>
        <v>0</v>
      </c>
      <c r="P32" s="190"/>
      <c r="Q32" s="191"/>
    </row>
    <row r="33" spans="1:17" s="5" customFormat="1" x14ac:dyDescent="0.25">
      <c r="A33" s="101">
        <v>3.7</v>
      </c>
      <c r="B33" s="196" t="s">
        <v>52</v>
      </c>
      <c r="C33" s="75">
        <v>50</v>
      </c>
      <c r="D33" s="76">
        <v>50</v>
      </c>
      <c r="E33" s="76">
        <v>50</v>
      </c>
      <c r="F33" s="76">
        <v>50</v>
      </c>
      <c r="G33" s="76">
        <v>50</v>
      </c>
      <c r="H33" s="76">
        <v>50</v>
      </c>
      <c r="I33" s="76">
        <v>50</v>
      </c>
      <c r="J33" s="76">
        <v>50</v>
      </c>
      <c r="K33" s="76">
        <v>50</v>
      </c>
      <c r="L33" s="76">
        <v>50</v>
      </c>
      <c r="M33" s="76">
        <v>50</v>
      </c>
      <c r="N33" s="208">
        <v>50</v>
      </c>
      <c r="O33" s="24">
        <f t="shared" si="2"/>
        <v>600</v>
      </c>
      <c r="P33" s="190"/>
      <c r="Q33" s="191"/>
    </row>
    <row r="34" spans="1:17" s="5" customFormat="1" ht="15.75" thickBot="1" x14ac:dyDescent="0.3">
      <c r="A34" s="102">
        <v>3.8</v>
      </c>
      <c r="B34" s="206" t="s">
        <v>14</v>
      </c>
      <c r="C34" s="78">
        <v>50</v>
      </c>
      <c r="D34" s="79">
        <v>50</v>
      </c>
      <c r="E34" s="79">
        <v>50</v>
      </c>
      <c r="F34" s="79">
        <v>50</v>
      </c>
      <c r="G34" s="79">
        <v>50</v>
      </c>
      <c r="H34" s="79">
        <v>50</v>
      </c>
      <c r="I34" s="79">
        <v>50</v>
      </c>
      <c r="J34" s="79">
        <v>50</v>
      </c>
      <c r="K34" s="79">
        <v>50</v>
      </c>
      <c r="L34" s="79">
        <v>50</v>
      </c>
      <c r="M34" s="79">
        <v>50</v>
      </c>
      <c r="N34" s="211">
        <v>50</v>
      </c>
      <c r="O34" s="25">
        <f t="shared" si="2"/>
        <v>600</v>
      </c>
      <c r="P34" s="190"/>
      <c r="Q34" s="191"/>
    </row>
    <row r="35" spans="1:17" s="5" customFormat="1" ht="15.75" thickBot="1" x14ac:dyDescent="0.3">
      <c r="A35" s="29"/>
      <c r="B35" s="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0">
        <f>SUM(O27:O34)</f>
        <v>53800</v>
      </c>
      <c r="P35" s="41"/>
      <c r="Q35" s="2"/>
    </row>
    <row r="36" spans="1:17" s="5" customFormat="1" ht="15.75" thickBot="1" x14ac:dyDescent="0.3">
      <c r="A36" s="86">
        <v>4</v>
      </c>
      <c r="B36" s="188" t="s">
        <v>83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6"/>
      <c r="P36" s="190"/>
      <c r="Q36" s="191"/>
    </row>
    <row r="37" spans="1:17" s="5" customFormat="1" x14ac:dyDescent="0.25">
      <c r="A37" s="88">
        <v>4.0999999999999996</v>
      </c>
      <c r="B37" s="114" t="s">
        <v>59</v>
      </c>
      <c r="C37" s="72">
        <v>1500</v>
      </c>
      <c r="D37" s="73">
        <v>1500</v>
      </c>
      <c r="E37" s="73">
        <v>1500</v>
      </c>
      <c r="F37" s="73">
        <v>1500</v>
      </c>
      <c r="G37" s="73">
        <v>1500</v>
      </c>
      <c r="H37" s="73">
        <v>1500</v>
      </c>
      <c r="I37" s="73">
        <v>1500</v>
      </c>
      <c r="J37" s="73">
        <v>1500</v>
      </c>
      <c r="K37" s="73">
        <v>1500</v>
      </c>
      <c r="L37" s="73">
        <v>1500</v>
      </c>
      <c r="M37" s="73">
        <v>1500</v>
      </c>
      <c r="N37" s="210">
        <v>1500</v>
      </c>
      <c r="O37" s="23">
        <f>SUM(C37:N37)</f>
        <v>18000</v>
      </c>
      <c r="P37" s="190"/>
      <c r="Q37" s="191"/>
    </row>
    <row r="38" spans="1:17" s="5" customFormat="1" x14ac:dyDescent="0.25">
      <c r="A38" s="89">
        <v>4.2</v>
      </c>
      <c r="B38" s="111" t="s">
        <v>70</v>
      </c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08"/>
      <c r="O38" s="24">
        <f t="shared" ref="O38:O50" si="3">SUM(C38:N38)</f>
        <v>0</v>
      </c>
      <c r="P38" s="190"/>
      <c r="Q38" s="191"/>
    </row>
    <row r="39" spans="1:17" s="5" customFormat="1" x14ac:dyDescent="0.25">
      <c r="A39" s="89">
        <v>4.3</v>
      </c>
      <c r="B39" s="117" t="s">
        <v>71</v>
      </c>
      <c r="C39" s="207">
        <v>1015</v>
      </c>
      <c r="D39" s="76">
        <v>1015</v>
      </c>
      <c r="E39" s="76">
        <v>1015</v>
      </c>
      <c r="F39" s="76">
        <v>1015</v>
      </c>
      <c r="G39" s="76">
        <v>1660</v>
      </c>
      <c r="H39" s="76">
        <v>1015</v>
      </c>
      <c r="I39" s="76">
        <v>2030</v>
      </c>
      <c r="J39" s="76">
        <v>1015</v>
      </c>
      <c r="K39" s="76">
        <v>1015</v>
      </c>
      <c r="L39" s="76">
        <v>1015</v>
      </c>
      <c r="M39" s="76">
        <v>1660</v>
      </c>
      <c r="N39" s="208">
        <v>2030</v>
      </c>
      <c r="O39" s="24">
        <f t="shared" si="3"/>
        <v>15500</v>
      </c>
      <c r="P39" s="190"/>
      <c r="Q39" s="191"/>
    </row>
    <row r="40" spans="1:17" s="5" customFormat="1" x14ac:dyDescent="0.25">
      <c r="A40" s="89">
        <v>4.4000000000000004</v>
      </c>
      <c r="B40" s="117" t="s">
        <v>72</v>
      </c>
      <c r="C40" s="207">
        <v>1600</v>
      </c>
      <c r="D40" s="76">
        <v>1600</v>
      </c>
      <c r="E40" s="76">
        <v>1600</v>
      </c>
      <c r="F40" s="76">
        <v>1600</v>
      </c>
      <c r="G40" s="76">
        <v>1600</v>
      </c>
      <c r="H40" s="76">
        <v>1600</v>
      </c>
      <c r="I40" s="76">
        <v>1800</v>
      </c>
      <c r="J40" s="76">
        <v>1600</v>
      </c>
      <c r="K40" s="76">
        <v>1600</v>
      </c>
      <c r="L40" s="76">
        <v>1600</v>
      </c>
      <c r="M40" s="76">
        <v>1600</v>
      </c>
      <c r="N40" s="208">
        <v>2100</v>
      </c>
      <c r="O40" s="24">
        <f t="shared" si="3"/>
        <v>19900</v>
      </c>
      <c r="P40" s="190"/>
      <c r="Q40" s="191"/>
    </row>
    <row r="41" spans="1:17" s="5" customFormat="1" x14ac:dyDescent="0.25">
      <c r="A41" s="89">
        <v>4.5</v>
      </c>
      <c r="B41" s="117" t="s">
        <v>73</v>
      </c>
      <c r="C41" s="207">
        <v>100</v>
      </c>
      <c r="D41" s="76">
        <v>100</v>
      </c>
      <c r="E41" s="76">
        <v>100</v>
      </c>
      <c r="F41" s="76">
        <v>100</v>
      </c>
      <c r="G41" s="76">
        <v>100</v>
      </c>
      <c r="H41" s="76">
        <v>100</v>
      </c>
      <c r="I41" s="76">
        <v>100</v>
      </c>
      <c r="J41" s="76">
        <v>100</v>
      </c>
      <c r="K41" s="76">
        <v>100</v>
      </c>
      <c r="L41" s="76">
        <v>100</v>
      </c>
      <c r="M41" s="76">
        <v>100</v>
      </c>
      <c r="N41" s="208">
        <v>100</v>
      </c>
      <c r="O41" s="24">
        <f t="shared" si="3"/>
        <v>1200</v>
      </c>
      <c r="P41" s="190"/>
      <c r="Q41" s="191"/>
    </row>
    <row r="42" spans="1:17" s="5" customFormat="1" x14ac:dyDescent="0.25">
      <c r="A42" s="89">
        <v>4.5999999999999996</v>
      </c>
      <c r="B42" s="117" t="s">
        <v>74</v>
      </c>
      <c r="C42" s="207">
        <v>0</v>
      </c>
      <c r="D42" s="76">
        <v>1500</v>
      </c>
      <c r="E42" s="76">
        <v>2100</v>
      </c>
      <c r="F42" s="76">
        <v>100</v>
      </c>
      <c r="G42" s="76">
        <v>100</v>
      </c>
      <c r="H42" s="76">
        <v>100</v>
      </c>
      <c r="I42" s="76">
        <v>100</v>
      </c>
      <c r="J42" s="76">
        <v>100</v>
      </c>
      <c r="K42" s="76">
        <v>100</v>
      </c>
      <c r="L42" s="76">
        <v>100</v>
      </c>
      <c r="M42" s="76">
        <v>100</v>
      </c>
      <c r="N42" s="208">
        <v>100</v>
      </c>
      <c r="O42" s="24">
        <f t="shared" si="3"/>
        <v>4500</v>
      </c>
      <c r="P42" s="190"/>
      <c r="Q42" s="191"/>
    </row>
    <row r="43" spans="1:17" s="5" customFormat="1" x14ac:dyDescent="0.25">
      <c r="A43" s="89">
        <v>4.7</v>
      </c>
      <c r="B43" s="117" t="s">
        <v>75</v>
      </c>
      <c r="C43" s="207">
        <v>50</v>
      </c>
      <c r="D43" s="76">
        <v>50</v>
      </c>
      <c r="E43" s="76">
        <v>50</v>
      </c>
      <c r="F43" s="76">
        <v>50</v>
      </c>
      <c r="G43" s="76">
        <v>50</v>
      </c>
      <c r="H43" s="76">
        <v>50</v>
      </c>
      <c r="I43" s="76">
        <v>50</v>
      </c>
      <c r="J43" s="76">
        <v>50</v>
      </c>
      <c r="K43" s="76">
        <v>50</v>
      </c>
      <c r="L43" s="76">
        <v>50</v>
      </c>
      <c r="M43" s="76">
        <v>50</v>
      </c>
      <c r="N43" s="208">
        <v>50</v>
      </c>
      <c r="O43" s="24">
        <f t="shared" si="3"/>
        <v>600</v>
      </c>
      <c r="P43" s="190"/>
      <c r="Q43" s="191"/>
    </row>
    <row r="44" spans="1:17" s="5" customFormat="1" x14ac:dyDescent="0.25">
      <c r="A44" s="89">
        <v>4.8</v>
      </c>
      <c r="B44" s="209" t="s">
        <v>76</v>
      </c>
      <c r="C44" s="76">
        <v>1000</v>
      </c>
      <c r="D44" s="76">
        <v>1000</v>
      </c>
      <c r="E44" s="76">
        <v>1000</v>
      </c>
      <c r="F44" s="76">
        <v>1000</v>
      </c>
      <c r="G44" s="76">
        <v>1000</v>
      </c>
      <c r="H44" s="76">
        <v>1000</v>
      </c>
      <c r="I44" s="76">
        <v>1000</v>
      </c>
      <c r="J44" s="76">
        <v>1000</v>
      </c>
      <c r="K44" s="76">
        <v>1000</v>
      </c>
      <c r="L44" s="76">
        <v>1000</v>
      </c>
      <c r="M44" s="76">
        <v>1000</v>
      </c>
      <c r="N44" s="208">
        <v>1000</v>
      </c>
      <c r="O44" s="24">
        <f t="shared" si="3"/>
        <v>12000</v>
      </c>
      <c r="P44" s="190"/>
      <c r="Q44" s="191"/>
    </row>
    <row r="45" spans="1:17" s="4" customFormat="1" x14ac:dyDescent="0.25">
      <c r="A45" s="89">
        <v>4.9000000000000004</v>
      </c>
      <c r="B45" s="117" t="s">
        <v>77</v>
      </c>
      <c r="C45" s="75">
        <v>100</v>
      </c>
      <c r="D45" s="76">
        <v>100</v>
      </c>
      <c r="E45" s="76">
        <v>100</v>
      </c>
      <c r="F45" s="76">
        <v>100</v>
      </c>
      <c r="G45" s="76">
        <v>100</v>
      </c>
      <c r="H45" s="76">
        <v>100</v>
      </c>
      <c r="I45" s="76">
        <v>100</v>
      </c>
      <c r="J45" s="76">
        <v>100</v>
      </c>
      <c r="K45" s="76">
        <v>100</v>
      </c>
      <c r="L45" s="76">
        <v>100</v>
      </c>
      <c r="M45" s="76">
        <v>100</v>
      </c>
      <c r="N45" s="208">
        <v>100</v>
      </c>
      <c r="O45" s="24">
        <f t="shared" si="3"/>
        <v>1200</v>
      </c>
      <c r="P45" s="60"/>
      <c r="Q45" s="108"/>
    </row>
    <row r="46" spans="1:17" s="5" customFormat="1" x14ac:dyDescent="0.25">
      <c r="A46" s="89">
        <v>4.1100000000000003</v>
      </c>
      <c r="B46" s="117" t="s">
        <v>78</v>
      </c>
      <c r="C46" s="75">
        <v>200</v>
      </c>
      <c r="D46" s="76">
        <v>200</v>
      </c>
      <c r="E46" s="76">
        <v>200</v>
      </c>
      <c r="F46" s="76">
        <v>200</v>
      </c>
      <c r="G46" s="76">
        <v>200</v>
      </c>
      <c r="H46" s="76">
        <v>200</v>
      </c>
      <c r="I46" s="76">
        <v>200</v>
      </c>
      <c r="J46" s="76">
        <v>200</v>
      </c>
      <c r="K46" s="76">
        <v>200</v>
      </c>
      <c r="L46" s="76">
        <v>200</v>
      </c>
      <c r="M46" s="76">
        <v>200</v>
      </c>
      <c r="N46" s="208">
        <v>200</v>
      </c>
      <c r="O46" s="24">
        <f t="shared" si="3"/>
        <v>2400</v>
      </c>
      <c r="P46" s="190"/>
      <c r="Q46" s="191"/>
    </row>
    <row r="47" spans="1:17" s="5" customFormat="1" x14ac:dyDescent="0.25">
      <c r="A47" s="89">
        <v>4.12</v>
      </c>
      <c r="B47" s="117" t="s">
        <v>79</v>
      </c>
      <c r="C47" s="75">
        <v>100</v>
      </c>
      <c r="D47" s="76">
        <v>100</v>
      </c>
      <c r="E47" s="76">
        <v>100</v>
      </c>
      <c r="F47" s="76">
        <v>100</v>
      </c>
      <c r="G47" s="76">
        <v>100</v>
      </c>
      <c r="H47" s="76">
        <v>100</v>
      </c>
      <c r="I47" s="76">
        <v>100</v>
      </c>
      <c r="J47" s="76">
        <v>100</v>
      </c>
      <c r="K47" s="76">
        <v>100</v>
      </c>
      <c r="L47" s="76">
        <v>100</v>
      </c>
      <c r="M47" s="76">
        <v>100</v>
      </c>
      <c r="N47" s="208">
        <v>100</v>
      </c>
      <c r="O47" s="24">
        <f t="shared" si="3"/>
        <v>1200</v>
      </c>
      <c r="P47" s="190"/>
      <c r="Q47" s="191"/>
    </row>
    <row r="48" spans="1:17" s="5" customFormat="1" x14ac:dyDescent="0.25">
      <c r="A48" s="89">
        <v>4.13</v>
      </c>
      <c r="B48" s="117" t="s">
        <v>80</v>
      </c>
      <c r="C48" s="75">
        <v>150</v>
      </c>
      <c r="D48" s="76">
        <v>150</v>
      </c>
      <c r="E48" s="76">
        <v>150</v>
      </c>
      <c r="F48" s="76">
        <v>150</v>
      </c>
      <c r="G48" s="76">
        <v>150</v>
      </c>
      <c r="H48" s="76">
        <v>150</v>
      </c>
      <c r="I48" s="76">
        <v>150</v>
      </c>
      <c r="J48" s="76">
        <v>150</v>
      </c>
      <c r="K48" s="76">
        <v>150</v>
      </c>
      <c r="L48" s="76">
        <v>150</v>
      </c>
      <c r="M48" s="76">
        <v>150</v>
      </c>
      <c r="N48" s="208">
        <v>150</v>
      </c>
      <c r="O48" s="24">
        <f t="shared" si="3"/>
        <v>1800</v>
      </c>
      <c r="P48" s="190"/>
      <c r="Q48" s="191"/>
    </row>
    <row r="49" spans="1:17" s="5" customFormat="1" x14ac:dyDescent="0.25">
      <c r="A49" s="89">
        <v>4.1399999999999997</v>
      </c>
      <c r="B49" s="117" t="s">
        <v>52</v>
      </c>
      <c r="C49" s="75">
        <v>100</v>
      </c>
      <c r="D49" s="76">
        <v>100</v>
      </c>
      <c r="E49" s="76">
        <v>100</v>
      </c>
      <c r="F49" s="76">
        <v>100</v>
      </c>
      <c r="G49" s="76">
        <v>100</v>
      </c>
      <c r="H49" s="76">
        <v>100</v>
      </c>
      <c r="I49" s="76">
        <v>100</v>
      </c>
      <c r="J49" s="76">
        <v>100</v>
      </c>
      <c r="K49" s="76">
        <v>100</v>
      </c>
      <c r="L49" s="76">
        <v>100</v>
      </c>
      <c r="M49" s="76">
        <v>100</v>
      </c>
      <c r="N49" s="208">
        <v>2500</v>
      </c>
      <c r="O49" s="24">
        <f t="shared" si="3"/>
        <v>3600</v>
      </c>
      <c r="P49" s="190"/>
      <c r="Q49" s="191"/>
    </row>
    <row r="50" spans="1:17" s="5" customFormat="1" ht="15.75" thickBot="1" x14ac:dyDescent="0.3">
      <c r="A50" s="90">
        <v>4.1500000000000004</v>
      </c>
      <c r="B50" s="118" t="s">
        <v>14</v>
      </c>
      <c r="C50" s="78">
        <v>50</v>
      </c>
      <c r="D50" s="79">
        <v>50</v>
      </c>
      <c r="E50" s="79">
        <v>50</v>
      </c>
      <c r="F50" s="79">
        <v>50</v>
      </c>
      <c r="G50" s="79">
        <v>50</v>
      </c>
      <c r="H50" s="79">
        <v>50</v>
      </c>
      <c r="I50" s="79">
        <v>50</v>
      </c>
      <c r="J50" s="79">
        <v>50</v>
      </c>
      <c r="K50" s="79">
        <v>50</v>
      </c>
      <c r="L50" s="79">
        <v>50</v>
      </c>
      <c r="M50" s="79">
        <v>50</v>
      </c>
      <c r="N50" s="211">
        <v>50</v>
      </c>
      <c r="O50" s="25">
        <f t="shared" si="3"/>
        <v>600</v>
      </c>
      <c r="P50" s="190"/>
      <c r="Q50" s="191"/>
    </row>
    <row r="51" spans="1:17" s="5" customFormat="1" ht="15.75" thickBot="1" x14ac:dyDescent="0.3">
      <c r="A51" s="30"/>
      <c r="B51" s="3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0">
        <f>SUM(O37:O50)</f>
        <v>82500</v>
      </c>
      <c r="P51" s="41"/>
      <c r="Q51" s="2"/>
    </row>
    <row r="52" spans="1:17" s="5" customFormat="1" ht="15.75" thickBot="1" x14ac:dyDescent="0.3">
      <c r="A52" s="87">
        <v>5</v>
      </c>
      <c r="B52" s="213" t="s">
        <v>53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6"/>
      <c r="P52" s="192"/>
      <c r="Q52" s="191"/>
    </row>
    <row r="53" spans="1:17" s="5" customFormat="1" x14ac:dyDescent="0.25">
      <c r="A53" s="100">
        <v>5.0999999999999996</v>
      </c>
      <c r="B53" s="114" t="s">
        <v>59</v>
      </c>
      <c r="C53" s="72">
        <v>1250</v>
      </c>
      <c r="D53" s="73">
        <v>1250</v>
      </c>
      <c r="E53" s="73">
        <v>1250</v>
      </c>
      <c r="F53" s="73">
        <v>1250</v>
      </c>
      <c r="G53" s="73">
        <v>1250</v>
      </c>
      <c r="H53" s="73">
        <v>1250</v>
      </c>
      <c r="I53" s="73">
        <v>1250</v>
      </c>
      <c r="J53" s="73">
        <v>1250</v>
      </c>
      <c r="K53" s="73">
        <v>1250</v>
      </c>
      <c r="L53" s="73">
        <v>1250</v>
      </c>
      <c r="M53" s="73">
        <v>1250</v>
      </c>
      <c r="N53" s="74">
        <v>1250</v>
      </c>
      <c r="O53" s="23">
        <f>SUM(C53:N53)</f>
        <v>15000</v>
      </c>
      <c r="P53" s="190"/>
      <c r="Q53" s="191"/>
    </row>
    <row r="54" spans="1:17" s="4" customFormat="1" x14ac:dyDescent="0.25">
      <c r="A54" s="101">
        <v>5.2</v>
      </c>
      <c r="B54" s="109" t="s">
        <v>92</v>
      </c>
      <c r="C54" s="75">
        <v>1000</v>
      </c>
      <c r="D54" s="76">
        <v>1000</v>
      </c>
      <c r="E54" s="76">
        <v>1000</v>
      </c>
      <c r="F54" s="76">
        <v>1000</v>
      </c>
      <c r="G54" s="76">
        <v>1000</v>
      </c>
      <c r="H54" s="76">
        <v>1000</v>
      </c>
      <c r="I54" s="76">
        <v>1500</v>
      </c>
      <c r="J54" s="76">
        <v>1000</v>
      </c>
      <c r="K54" s="76">
        <v>1000</v>
      </c>
      <c r="L54" s="76">
        <v>1000</v>
      </c>
      <c r="M54" s="76">
        <v>1000</v>
      </c>
      <c r="N54" s="77">
        <v>1500</v>
      </c>
      <c r="O54" s="24">
        <f t="shared" ref="O54:O60" si="4">SUM(C54:N54)</f>
        <v>13000</v>
      </c>
      <c r="P54" s="60"/>
      <c r="Q54" s="108"/>
    </row>
    <row r="55" spans="1:17" s="4" customFormat="1" x14ac:dyDescent="0.25">
      <c r="A55" s="101">
        <v>5.3</v>
      </c>
      <c r="B55" s="109" t="s">
        <v>93</v>
      </c>
      <c r="C55" s="75">
        <v>500</v>
      </c>
      <c r="D55" s="76">
        <v>75</v>
      </c>
      <c r="E55" s="76">
        <v>75</v>
      </c>
      <c r="F55" s="76">
        <v>75</v>
      </c>
      <c r="G55" s="76">
        <v>75</v>
      </c>
      <c r="H55" s="76">
        <v>75</v>
      </c>
      <c r="I55" s="76">
        <v>75</v>
      </c>
      <c r="J55" s="76">
        <v>75</v>
      </c>
      <c r="K55" s="76">
        <v>75</v>
      </c>
      <c r="L55" s="76">
        <v>75</v>
      </c>
      <c r="M55" s="76">
        <v>75</v>
      </c>
      <c r="N55" s="77">
        <v>75</v>
      </c>
      <c r="O55" s="24">
        <f t="shared" si="4"/>
        <v>1325</v>
      </c>
      <c r="P55" s="60"/>
      <c r="Q55" s="108"/>
    </row>
    <row r="56" spans="1:17" s="4" customFormat="1" x14ac:dyDescent="0.25">
      <c r="A56" s="101">
        <v>5.4</v>
      </c>
      <c r="B56" s="109" t="s">
        <v>94</v>
      </c>
      <c r="C56" s="75">
        <v>25</v>
      </c>
      <c r="D56" s="76">
        <v>25</v>
      </c>
      <c r="E56" s="76">
        <v>25</v>
      </c>
      <c r="F56" s="76">
        <v>25</v>
      </c>
      <c r="G56" s="76">
        <v>25</v>
      </c>
      <c r="H56" s="76">
        <v>25</v>
      </c>
      <c r="I56" s="76">
        <v>25</v>
      </c>
      <c r="J56" s="76">
        <v>25</v>
      </c>
      <c r="K56" s="76">
        <v>25</v>
      </c>
      <c r="L56" s="76">
        <v>25</v>
      </c>
      <c r="M56" s="76">
        <v>25</v>
      </c>
      <c r="N56" s="77">
        <v>25</v>
      </c>
      <c r="O56" s="24">
        <f t="shared" si="4"/>
        <v>300</v>
      </c>
      <c r="P56" s="60"/>
      <c r="Q56" s="108"/>
    </row>
    <row r="57" spans="1:17" s="4" customFormat="1" x14ac:dyDescent="0.25">
      <c r="A57" s="101">
        <v>5.5</v>
      </c>
      <c r="B57" s="109" t="s">
        <v>95</v>
      </c>
      <c r="C57" s="75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7"/>
      <c r="O57" s="24">
        <f t="shared" si="4"/>
        <v>0</v>
      </c>
      <c r="P57" s="60"/>
      <c r="Q57" s="108"/>
    </row>
    <row r="58" spans="1:17" s="4" customFormat="1" x14ac:dyDescent="0.25">
      <c r="A58" s="101">
        <v>5.6</v>
      </c>
      <c r="B58" s="109" t="s">
        <v>10</v>
      </c>
      <c r="C58" s="75">
        <v>50</v>
      </c>
      <c r="D58" s="76">
        <v>50</v>
      </c>
      <c r="E58" s="76">
        <v>50</v>
      </c>
      <c r="F58" s="76">
        <v>50</v>
      </c>
      <c r="G58" s="76">
        <v>50</v>
      </c>
      <c r="H58" s="76">
        <v>50</v>
      </c>
      <c r="I58" s="76">
        <v>50</v>
      </c>
      <c r="J58" s="76">
        <v>50</v>
      </c>
      <c r="K58" s="76">
        <v>50</v>
      </c>
      <c r="L58" s="76">
        <v>50</v>
      </c>
      <c r="M58" s="76">
        <v>50</v>
      </c>
      <c r="N58" s="77">
        <v>50</v>
      </c>
      <c r="O58" s="24">
        <f t="shared" si="4"/>
        <v>600</v>
      </c>
      <c r="P58" s="60"/>
      <c r="Q58" s="108"/>
    </row>
    <row r="59" spans="1:17" s="19" customFormat="1" x14ac:dyDescent="0.25">
      <c r="A59" s="119">
        <v>5.7</v>
      </c>
      <c r="B59" s="209" t="s">
        <v>52</v>
      </c>
      <c r="C59" s="107">
        <v>30</v>
      </c>
      <c r="D59" s="106">
        <v>30</v>
      </c>
      <c r="E59" s="106">
        <v>30</v>
      </c>
      <c r="F59" s="106">
        <v>30</v>
      </c>
      <c r="G59" s="106">
        <v>30</v>
      </c>
      <c r="H59" s="106">
        <v>30</v>
      </c>
      <c r="I59" s="106">
        <v>30</v>
      </c>
      <c r="J59" s="106">
        <v>30</v>
      </c>
      <c r="K59" s="106">
        <v>30</v>
      </c>
      <c r="L59" s="106">
        <v>30</v>
      </c>
      <c r="M59" s="106">
        <v>30</v>
      </c>
      <c r="N59" s="189">
        <v>250</v>
      </c>
      <c r="O59" s="24">
        <f t="shared" si="4"/>
        <v>580</v>
      </c>
      <c r="P59" s="193"/>
      <c r="Q59" s="20"/>
    </row>
    <row r="60" spans="1:17" s="4" customFormat="1" ht="15.75" thickBot="1" x14ac:dyDescent="0.3">
      <c r="A60" s="102">
        <v>5.8</v>
      </c>
      <c r="B60" s="110" t="s">
        <v>14</v>
      </c>
      <c r="C60" s="78">
        <v>50</v>
      </c>
      <c r="D60" s="79">
        <v>50</v>
      </c>
      <c r="E60" s="79">
        <v>50</v>
      </c>
      <c r="F60" s="79">
        <v>50</v>
      </c>
      <c r="G60" s="79">
        <v>50</v>
      </c>
      <c r="H60" s="79">
        <v>50</v>
      </c>
      <c r="I60" s="79">
        <v>50</v>
      </c>
      <c r="J60" s="79">
        <v>50</v>
      </c>
      <c r="K60" s="79">
        <v>50</v>
      </c>
      <c r="L60" s="79">
        <v>50</v>
      </c>
      <c r="M60" s="79">
        <v>50</v>
      </c>
      <c r="N60" s="80">
        <v>50</v>
      </c>
      <c r="O60" s="25">
        <f t="shared" si="4"/>
        <v>600</v>
      </c>
      <c r="P60" s="60"/>
      <c r="Q60" s="108"/>
    </row>
    <row r="61" spans="1:17" ht="15.75" thickBot="1" x14ac:dyDescent="0.3">
      <c r="A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15">
        <f>SUM(O53:O60)</f>
        <v>31405</v>
      </c>
    </row>
    <row r="62" spans="1:17" s="5" customFormat="1" ht="15.75" thickBot="1" x14ac:dyDescent="0.3">
      <c r="A62" s="86">
        <v>6</v>
      </c>
      <c r="B62" s="214" t="s">
        <v>8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26"/>
      <c r="P62" s="190"/>
      <c r="Q62" s="191"/>
    </row>
    <row r="63" spans="1:17" s="5" customFormat="1" x14ac:dyDescent="0.25">
      <c r="A63" s="88">
        <v>6.1</v>
      </c>
      <c r="B63" s="186" t="s">
        <v>84</v>
      </c>
      <c r="C63" s="72">
        <v>2000</v>
      </c>
      <c r="D63" s="73">
        <v>2000</v>
      </c>
      <c r="E63" s="73">
        <v>2000</v>
      </c>
      <c r="F63" s="73">
        <v>2000</v>
      </c>
      <c r="G63" s="73">
        <v>2000</v>
      </c>
      <c r="H63" s="73">
        <v>2000</v>
      </c>
      <c r="I63" s="73">
        <v>2000</v>
      </c>
      <c r="J63" s="73">
        <v>2000</v>
      </c>
      <c r="K63" s="73">
        <v>2000</v>
      </c>
      <c r="L63" s="73">
        <v>2000</v>
      </c>
      <c r="M63" s="73">
        <v>2000</v>
      </c>
      <c r="N63" s="74">
        <v>2000</v>
      </c>
      <c r="O63" s="23">
        <f>SUM(C63:N63)</f>
        <v>24000</v>
      </c>
      <c r="P63" s="190"/>
      <c r="Q63" s="191"/>
    </row>
    <row r="64" spans="1:17" s="5" customFormat="1" x14ac:dyDescent="0.25">
      <c r="A64" s="89">
        <v>6.2</v>
      </c>
      <c r="B64" s="199" t="s">
        <v>85</v>
      </c>
      <c r="C64" s="75">
        <v>700</v>
      </c>
      <c r="D64" s="76">
        <v>300</v>
      </c>
      <c r="E64" s="76">
        <v>300</v>
      </c>
      <c r="F64" s="76">
        <v>300</v>
      </c>
      <c r="G64" s="76">
        <v>300</v>
      </c>
      <c r="H64" s="76">
        <v>300</v>
      </c>
      <c r="I64" s="76">
        <v>600</v>
      </c>
      <c r="J64" s="76">
        <v>300</v>
      </c>
      <c r="K64" s="76">
        <v>300</v>
      </c>
      <c r="L64" s="76">
        <v>300</v>
      </c>
      <c r="M64" s="76">
        <v>300</v>
      </c>
      <c r="N64" s="77">
        <v>600</v>
      </c>
      <c r="O64" s="24">
        <f t="shared" ref="O64:O75" si="5">SUM(C64:N64)</f>
        <v>4600</v>
      </c>
      <c r="P64" s="190"/>
      <c r="Q64" s="191"/>
    </row>
    <row r="65" spans="1:17" s="5" customFormat="1" x14ac:dyDescent="0.25">
      <c r="A65" s="89">
        <v>6.3</v>
      </c>
      <c r="B65" s="205" t="s">
        <v>44</v>
      </c>
      <c r="C65" s="75">
        <v>100</v>
      </c>
      <c r="D65" s="76">
        <v>100</v>
      </c>
      <c r="E65" s="76">
        <v>100</v>
      </c>
      <c r="F65" s="76">
        <v>100</v>
      </c>
      <c r="G65" s="76">
        <v>100</v>
      </c>
      <c r="H65" s="76">
        <v>2100</v>
      </c>
      <c r="I65" s="76">
        <v>100</v>
      </c>
      <c r="J65" s="76">
        <v>100</v>
      </c>
      <c r="K65" s="76">
        <v>100</v>
      </c>
      <c r="L65" s="76">
        <v>100</v>
      </c>
      <c r="M65" s="76">
        <v>100</v>
      </c>
      <c r="N65" s="77">
        <v>100</v>
      </c>
      <c r="O65" s="24">
        <f t="shared" si="5"/>
        <v>3200</v>
      </c>
      <c r="P65" s="190"/>
      <c r="Q65" s="191"/>
    </row>
    <row r="66" spans="1:17" s="5" customFormat="1" x14ac:dyDescent="0.25">
      <c r="A66" s="89">
        <v>6.4</v>
      </c>
      <c r="B66" s="199" t="s">
        <v>86</v>
      </c>
      <c r="C66" s="75">
        <v>1800</v>
      </c>
      <c r="D66" s="76">
        <v>1800</v>
      </c>
      <c r="E66" s="76">
        <v>1800</v>
      </c>
      <c r="F66" s="76">
        <v>1800</v>
      </c>
      <c r="G66" s="76">
        <v>1800</v>
      </c>
      <c r="H66" s="76">
        <v>1800</v>
      </c>
      <c r="I66" s="76">
        <v>1800</v>
      </c>
      <c r="J66" s="76">
        <v>1800</v>
      </c>
      <c r="K66" s="76">
        <v>1800</v>
      </c>
      <c r="L66" s="76">
        <v>1800</v>
      </c>
      <c r="M66" s="76">
        <v>1800</v>
      </c>
      <c r="N66" s="77">
        <v>1800</v>
      </c>
      <c r="O66" s="24">
        <f t="shared" si="5"/>
        <v>21600</v>
      </c>
      <c r="P66" s="190"/>
      <c r="Q66" s="191"/>
    </row>
    <row r="67" spans="1:17" s="5" customFormat="1" x14ac:dyDescent="0.25">
      <c r="A67" s="89">
        <v>6.5</v>
      </c>
      <c r="B67" s="199" t="s">
        <v>9</v>
      </c>
      <c r="C67" s="75"/>
      <c r="D67" s="76"/>
      <c r="E67" s="76"/>
      <c r="F67" s="76">
        <v>9000</v>
      </c>
      <c r="G67" s="76"/>
      <c r="H67" s="76"/>
      <c r="I67" s="76">
        <v>8000</v>
      </c>
      <c r="J67" s="76"/>
      <c r="K67" s="76"/>
      <c r="L67" s="76"/>
      <c r="M67" s="76">
        <v>7500</v>
      </c>
      <c r="N67" s="77"/>
      <c r="O67" s="24">
        <f t="shared" si="5"/>
        <v>24500</v>
      </c>
      <c r="P67" s="190"/>
      <c r="Q67" s="191"/>
    </row>
    <row r="68" spans="1:17" s="5" customFormat="1" x14ac:dyDescent="0.25">
      <c r="A68" s="89">
        <v>6.6</v>
      </c>
      <c r="B68" s="199" t="s">
        <v>87</v>
      </c>
      <c r="C68" s="75">
        <v>100</v>
      </c>
      <c r="D68" s="76">
        <v>100</v>
      </c>
      <c r="E68" s="76">
        <v>100</v>
      </c>
      <c r="F68" s="76">
        <v>100</v>
      </c>
      <c r="G68" s="76">
        <v>100</v>
      </c>
      <c r="H68" s="76">
        <v>100</v>
      </c>
      <c r="I68" s="76">
        <v>100</v>
      </c>
      <c r="J68" s="76">
        <v>100</v>
      </c>
      <c r="K68" s="76">
        <v>100</v>
      </c>
      <c r="L68" s="76">
        <v>100</v>
      </c>
      <c r="M68" s="76">
        <v>100</v>
      </c>
      <c r="N68" s="77">
        <v>100</v>
      </c>
      <c r="O68" s="24">
        <f t="shared" si="5"/>
        <v>1200</v>
      </c>
      <c r="P68" s="190"/>
      <c r="Q68" s="191"/>
    </row>
    <row r="69" spans="1:17" s="5" customFormat="1" x14ac:dyDescent="0.25">
      <c r="A69" s="89">
        <v>6.7</v>
      </c>
      <c r="B69" s="199" t="s">
        <v>11</v>
      </c>
      <c r="C69" s="75">
        <v>150</v>
      </c>
      <c r="D69" s="76">
        <v>150</v>
      </c>
      <c r="E69" s="76">
        <v>150</v>
      </c>
      <c r="F69" s="76">
        <v>150</v>
      </c>
      <c r="G69" s="76">
        <v>150</v>
      </c>
      <c r="H69" s="76">
        <v>150</v>
      </c>
      <c r="I69" s="76">
        <v>150</v>
      </c>
      <c r="J69" s="76">
        <v>150</v>
      </c>
      <c r="K69" s="76">
        <v>150</v>
      </c>
      <c r="L69" s="76">
        <v>150</v>
      </c>
      <c r="M69" s="76">
        <v>150</v>
      </c>
      <c r="N69" s="77">
        <v>150</v>
      </c>
      <c r="O69" s="24">
        <f t="shared" si="5"/>
        <v>1800</v>
      </c>
      <c r="P69" s="190"/>
      <c r="Q69" s="191"/>
    </row>
    <row r="70" spans="1:17" s="5" customFormat="1" x14ac:dyDescent="0.25">
      <c r="A70" s="89">
        <v>6.8</v>
      </c>
      <c r="B70" s="199" t="s">
        <v>49</v>
      </c>
      <c r="C70" s="75">
        <v>250</v>
      </c>
      <c r="D70" s="76">
        <v>250</v>
      </c>
      <c r="E70" s="76">
        <v>250</v>
      </c>
      <c r="F70" s="76">
        <v>250</v>
      </c>
      <c r="G70" s="76">
        <v>250</v>
      </c>
      <c r="H70" s="76">
        <v>250</v>
      </c>
      <c r="I70" s="76">
        <v>250</v>
      </c>
      <c r="J70" s="76">
        <v>250</v>
      </c>
      <c r="K70" s="76">
        <v>250</v>
      </c>
      <c r="L70" s="76">
        <v>250</v>
      </c>
      <c r="M70" s="76">
        <v>250</v>
      </c>
      <c r="N70" s="77">
        <v>250</v>
      </c>
      <c r="O70" s="24">
        <f t="shared" si="5"/>
        <v>3000</v>
      </c>
      <c r="P70" s="190"/>
      <c r="Q70" s="191"/>
    </row>
    <row r="71" spans="1:17" s="4" customFormat="1" x14ac:dyDescent="0.25">
      <c r="A71" s="89">
        <v>6.9</v>
      </c>
      <c r="B71" s="199" t="s">
        <v>45</v>
      </c>
      <c r="C71" s="75">
        <v>750</v>
      </c>
      <c r="D71" s="76">
        <v>50</v>
      </c>
      <c r="E71" s="76">
        <v>50</v>
      </c>
      <c r="F71" s="76">
        <v>50</v>
      </c>
      <c r="G71" s="76">
        <v>50</v>
      </c>
      <c r="H71" s="76">
        <v>50</v>
      </c>
      <c r="I71" s="76">
        <v>50</v>
      </c>
      <c r="J71" s="76">
        <v>50</v>
      </c>
      <c r="K71" s="76">
        <v>50</v>
      </c>
      <c r="L71" s="76">
        <v>50</v>
      </c>
      <c r="M71" s="76">
        <v>50</v>
      </c>
      <c r="N71" s="77">
        <v>50</v>
      </c>
      <c r="O71" s="24">
        <f t="shared" si="5"/>
        <v>1300</v>
      </c>
      <c r="P71" s="60"/>
      <c r="Q71" s="108"/>
    </row>
    <row r="72" spans="1:17" s="5" customFormat="1" x14ac:dyDescent="0.25">
      <c r="A72" s="89">
        <v>6.11</v>
      </c>
      <c r="B72" s="199" t="s">
        <v>12</v>
      </c>
      <c r="C72" s="75">
        <v>50</v>
      </c>
      <c r="D72" s="76">
        <v>50</v>
      </c>
      <c r="E72" s="76">
        <v>50</v>
      </c>
      <c r="F72" s="76">
        <v>50</v>
      </c>
      <c r="G72" s="76">
        <v>50</v>
      </c>
      <c r="H72" s="76">
        <v>50</v>
      </c>
      <c r="I72" s="76">
        <v>50</v>
      </c>
      <c r="J72" s="76">
        <v>50</v>
      </c>
      <c r="K72" s="76">
        <v>50</v>
      </c>
      <c r="L72" s="76">
        <v>50</v>
      </c>
      <c r="M72" s="76">
        <v>50</v>
      </c>
      <c r="N72" s="77">
        <v>50</v>
      </c>
      <c r="O72" s="24">
        <f t="shared" si="5"/>
        <v>600</v>
      </c>
      <c r="P72" s="190"/>
      <c r="Q72" s="191"/>
    </row>
    <row r="73" spans="1:17" s="5" customFormat="1" x14ac:dyDescent="0.25">
      <c r="A73" s="89">
        <v>6.12</v>
      </c>
      <c r="B73" s="199" t="s">
        <v>13</v>
      </c>
      <c r="C73" s="75">
        <v>125</v>
      </c>
      <c r="D73" s="76">
        <v>125</v>
      </c>
      <c r="E73" s="76">
        <v>125</v>
      </c>
      <c r="F73" s="76">
        <v>125</v>
      </c>
      <c r="G73" s="76">
        <v>125</v>
      </c>
      <c r="H73" s="76">
        <v>125</v>
      </c>
      <c r="I73" s="76">
        <v>125</v>
      </c>
      <c r="J73" s="76">
        <v>125</v>
      </c>
      <c r="K73" s="76">
        <v>125</v>
      </c>
      <c r="L73" s="76">
        <v>125</v>
      </c>
      <c r="M73" s="76">
        <v>125</v>
      </c>
      <c r="N73" s="77">
        <v>125</v>
      </c>
      <c r="O73" s="24">
        <f t="shared" si="5"/>
        <v>1500</v>
      </c>
      <c r="P73" s="190"/>
      <c r="Q73" s="191"/>
    </row>
    <row r="74" spans="1:17" s="5" customFormat="1" x14ac:dyDescent="0.25">
      <c r="A74" s="89">
        <v>6.13</v>
      </c>
      <c r="B74" s="199" t="s">
        <v>88</v>
      </c>
      <c r="C74" s="75">
        <v>100</v>
      </c>
      <c r="D74" s="76">
        <v>100</v>
      </c>
      <c r="E74" s="76">
        <v>100</v>
      </c>
      <c r="F74" s="76">
        <v>100</v>
      </c>
      <c r="G74" s="76">
        <v>100</v>
      </c>
      <c r="H74" s="76">
        <v>100</v>
      </c>
      <c r="I74" s="76">
        <v>1600</v>
      </c>
      <c r="J74" s="76">
        <v>100</v>
      </c>
      <c r="K74" s="76">
        <v>100</v>
      </c>
      <c r="L74" s="76">
        <v>100</v>
      </c>
      <c r="M74" s="76">
        <v>100</v>
      </c>
      <c r="N74" s="77">
        <v>1600</v>
      </c>
      <c r="O74" s="24">
        <f t="shared" si="5"/>
        <v>4200</v>
      </c>
      <c r="P74" s="190"/>
      <c r="Q74" s="191"/>
    </row>
    <row r="75" spans="1:17" s="5" customFormat="1" ht="15.75" thickBot="1" x14ac:dyDescent="0.3">
      <c r="A75" s="90">
        <v>6.14</v>
      </c>
      <c r="B75" s="197" t="s">
        <v>14</v>
      </c>
      <c r="C75" s="78">
        <v>50</v>
      </c>
      <c r="D75" s="79">
        <v>50</v>
      </c>
      <c r="E75" s="79">
        <v>50</v>
      </c>
      <c r="F75" s="79">
        <v>50</v>
      </c>
      <c r="G75" s="79">
        <v>50</v>
      </c>
      <c r="H75" s="79">
        <v>50</v>
      </c>
      <c r="I75" s="79">
        <v>50</v>
      </c>
      <c r="J75" s="79">
        <v>50</v>
      </c>
      <c r="K75" s="79">
        <v>50</v>
      </c>
      <c r="L75" s="79">
        <v>50</v>
      </c>
      <c r="M75" s="79">
        <v>50</v>
      </c>
      <c r="N75" s="80">
        <v>50</v>
      </c>
      <c r="O75" s="24">
        <f t="shared" si="5"/>
        <v>600</v>
      </c>
      <c r="P75" s="190"/>
      <c r="Q75" s="191"/>
    </row>
    <row r="76" spans="1:17" s="5" customFormat="1" ht="15.75" thickBot="1" x14ac:dyDescent="0.3">
      <c r="A76" s="91"/>
      <c r="B76" s="31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15">
        <f>SUM(O63:O75)</f>
        <v>92100</v>
      </c>
      <c r="P76" s="41"/>
      <c r="Q76" s="159">
        <f>K84</f>
        <v>22335</v>
      </c>
    </row>
    <row r="77" spans="1:17" ht="15.75" thickBot="1" x14ac:dyDescent="0.3">
      <c r="A77" s="86">
        <v>7</v>
      </c>
      <c r="B77" s="213" t="s">
        <v>89</v>
      </c>
      <c r="C77" s="95"/>
      <c r="D77" s="95"/>
      <c r="E77" s="95"/>
      <c r="F77" s="95"/>
      <c r="O77" s="94"/>
      <c r="Q77" s="159">
        <f>L84</f>
        <v>22335</v>
      </c>
    </row>
    <row r="78" spans="1:17" x14ac:dyDescent="0.25">
      <c r="A78" s="92">
        <v>7.1</v>
      </c>
      <c r="B78" s="215" t="s">
        <v>90</v>
      </c>
      <c r="C78" s="72">
        <v>5000</v>
      </c>
      <c r="D78" s="73">
        <v>50</v>
      </c>
      <c r="E78" s="73">
        <v>50</v>
      </c>
      <c r="F78" s="73">
        <v>50</v>
      </c>
      <c r="G78" s="73">
        <v>50</v>
      </c>
      <c r="H78" s="73">
        <v>50</v>
      </c>
      <c r="I78" s="73">
        <v>50</v>
      </c>
      <c r="J78" s="73">
        <v>50</v>
      </c>
      <c r="K78" s="73">
        <v>50</v>
      </c>
      <c r="L78" s="73">
        <v>50</v>
      </c>
      <c r="M78" s="73">
        <v>50</v>
      </c>
      <c r="N78" s="210">
        <v>50</v>
      </c>
      <c r="O78" s="23">
        <f>SUM(C78:N78)</f>
        <v>5550</v>
      </c>
      <c r="Q78" s="159">
        <f>M84</f>
        <v>31070</v>
      </c>
    </row>
    <row r="79" spans="1:17" ht="14.45" customHeight="1" x14ac:dyDescent="0.25">
      <c r="A79" s="89">
        <v>7.2</v>
      </c>
      <c r="B79" s="196" t="s">
        <v>91</v>
      </c>
      <c r="C79" s="75">
        <v>500</v>
      </c>
      <c r="D79" s="76">
        <v>75</v>
      </c>
      <c r="E79" s="76">
        <v>75</v>
      </c>
      <c r="F79" s="76">
        <v>75</v>
      </c>
      <c r="G79" s="76">
        <v>75</v>
      </c>
      <c r="H79" s="76">
        <v>75</v>
      </c>
      <c r="I79" s="76">
        <v>75</v>
      </c>
      <c r="J79" s="76">
        <v>75</v>
      </c>
      <c r="K79" s="76">
        <v>75</v>
      </c>
      <c r="L79" s="76">
        <v>75</v>
      </c>
      <c r="M79" s="76">
        <v>75</v>
      </c>
      <c r="N79" s="208">
        <v>75</v>
      </c>
      <c r="O79" s="24">
        <f t="shared" ref="O79:O80" si="6">SUM(C79:N79)</f>
        <v>1325</v>
      </c>
      <c r="Q79" s="219">
        <f>N84</f>
        <v>30450</v>
      </c>
    </row>
    <row r="80" spans="1:17" ht="15.75" thickBot="1" x14ac:dyDescent="0.3">
      <c r="A80" s="90">
        <v>7.3</v>
      </c>
      <c r="B80" s="197" t="s">
        <v>14</v>
      </c>
      <c r="C80" s="78">
        <v>50</v>
      </c>
      <c r="D80" s="79">
        <v>50</v>
      </c>
      <c r="E80" s="79">
        <v>50</v>
      </c>
      <c r="F80" s="79">
        <v>50</v>
      </c>
      <c r="G80" s="79">
        <v>50</v>
      </c>
      <c r="H80" s="79">
        <v>50</v>
      </c>
      <c r="I80" s="79">
        <v>50</v>
      </c>
      <c r="J80" s="79">
        <v>50</v>
      </c>
      <c r="K80" s="79">
        <v>50</v>
      </c>
      <c r="L80" s="79">
        <v>50</v>
      </c>
      <c r="M80" s="79">
        <v>50</v>
      </c>
      <c r="N80" s="211">
        <v>50</v>
      </c>
      <c r="O80" s="25">
        <f t="shared" si="6"/>
        <v>600</v>
      </c>
      <c r="Q80" s="159">
        <f>SUM(Q76:Q79)</f>
        <v>106190</v>
      </c>
    </row>
    <row r="81" spans="1:17" ht="15.75" thickBot="1" x14ac:dyDescent="0.3">
      <c r="A81" s="28"/>
      <c r="B81" s="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0">
        <f>SUM(O78:O80)</f>
        <v>7475</v>
      </c>
    </row>
    <row r="82" spans="1:17" s="5" customFormat="1" x14ac:dyDescent="0.25">
      <c r="A82" s="212"/>
      <c r="B82" s="3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27"/>
      <c r="P82" s="41"/>
      <c r="Q82" s="2"/>
    </row>
    <row r="83" spans="1:17" s="5" customFormat="1" ht="15.75" thickBot="1" x14ac:dyDescent="0.3">
      <c r="A83" s="212"/>
      <c r="B83" s="3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27"/>
      <c r="P83" s="41"/>
      <c r="Q83" s="2"/>
    </row>
    <row r="84" spans="1:17" ht="15.75" thickBot="1" x14ac:dyDescent="0.3">
      <c r="A84" s="13"/>
      <c r="B84" s="200" t="s">
        <v>55</v>
      </c>
      <c r="C84" s="122">
        <f>SUM(C11:C80)</f>
        <v>34985</v>
      </c>
      <c r="D84" s="123">
        <f t="shared" ref="D84:N84" si="7">SUM(D11:D80)</f>
        <v>23135</v>
      </c>
      <c r="E84" s="123">
        <f t="shared" si="7"/>
        <v>25935</v>
      </c>
      <c r="F84" s="123">
        <f t="shared" si="7"/>
        <v>31335</v>
      </c>
      <c r="G84" s="123">
        <f t="shared" si="7"/>
        <v>23570</v>
      </c>
      <c r="H84" s="123">
        <f t="shared" si="7"/>
        <v>24335</v>
      </c>
      <c r="I84" s="123">
        <f t="shared" si="7"/>
        <v>35230</v>
      </c>
      <c r="J84" s="123">
        <f t="shared" si="7"/>
        <v>22335</v>
      </c>
      <c r="K84" s="123">
        <f t="shared" si="7"/>
        <v>22335</v>
      </c>
      <c r="L84" s="123">
        <f t="shared" si="7"/>
        <v>22335</v>
      </c>
      <c r="M84" s="123">
        <f t="shared" si="7"/>
        <v>31070</v>
      </c>
      <c r="N84" s="124">
        <f t="shared" si="7"/>
        <v>30450</v>
      </c>
      <c r="O84" s="202">
        <f>O$14+O$25+O$35+O$51+O$61+O76+O81</f>
        <v>327050</v>
      </c>
    </row>
    <row r="85" spans="1:17" x14ac:dyDescent="0.25">
      <c r="C85" s="8"/>
      <c r="D85" s="7"/>
      <c r="E85" s="7"/>
      <c r="F85" s="8"/>
      <c r="G85" s="97"/>
      <c r="H85" s="97"/>
      <c r="I85" s="97"/>
      <c r="J85" s="97"/>
      <c r="K85" s="97"/>
      <c r="L85" s="97"/>
      <c r="M85" s="97"/>
      <c r="N85" s="97"/>
      <c r="O85" s="48"/>
      <c r="P85" s="2"/>
    </row>
    <row r="86" spans="1:17" ht="15.75" thickBot="1" x14ac:dyDescent="0.3">
      <c r="C86" s="95"/>
      <c r="D86" s="98"/>
      <c r="E86" s="98"/>
      <c r="F86" s="95"/>
      <c r="O86" s="18"/>
    </row>
    <row r="87" spans="1:17" ht="15.75" thickBot="1" x14ac:dyDescent="0.3">
      <c r="A87" s="86">
        <v>8</v>
      </c>
      <c r="B87" s="213" t="s">
        <v>56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7"/>
    </row>
    <row r="88" spans="1:17" x14ac:dyDescent="0.25">
      <c r="A88" s="92">
        <v>8.1</v>
      </c>
      <c r="B88" s="187"/>
      <c r="C88" s="165"/>
      <c r="D88" s="14"/>
      <c r="E88" s="73"/>
      <c r="F88" s="73"/>
      <c r="G88" s="73"/>
      <c r="H88" s="73"/>
      <c r="I88" s="73"/>
      <c r="J88" s="73"/>
      <c r="K88" s="73"/>
      <c r="L88" s="73"/>
      <c r="M88" s="73"/>
      <c r="N88" s="210"/>
      <c r="O88" s="216">
        <f>SUM(C88:N88)</f>
        <v>0</v>
      </c>
    </row>
    <row r="89" spans="1:17" x14ac:dyDescent="0.25">
      <c r="A89" s="89">
        <v>8.1999999999999993</v>
      </c>
      <c r="B89" s="187"/>
      <c r="C89" s="183"/>
      <c r="D89" s="184"/>
      <c r="E89" s="185"/>
      <c r="F89" s="185"/>
      <c r="G89" s="185"/>
      <c r="H89" s="185"/>
      <c r="I89" s="185"/>
      <c r="J89" s="185"/>
      <c r="K89" s="185"/>
      <c r="L89" s="185"/>
      <c r="M89" s="185"/>
      <c r="N89" s="204"/>
      <c r="O89" s="217">
        <f t="shared" ref="O89:O92" si="8">SUM(C89:N89)</f>
        <v>0</v>
      </c>
    </row>
    <row r="90" spans="1:17" x14ac:dyDescent="0.25">
      <c r="A90" s="89">
        <v>8.3000000000000007</v>
      </c>
      <c r="B90" s="187"/>
      <c r="C90" s="183"/>
      <c r="D90" s="184"/>
      <c r="E90" s="185"/>
      <c r="F90" s="185"/>
      <c r="G90" s="185"/>
      <c r="H90" s="185"/>
      <c r="I90" s="185"/>
      <c r="J90" s="185"/>
      <c r="K90" s="185"/>
      <c r="L90" s="185"/>
      <c r="M90" s="185"/>
      <c r="N90" s="204"/>
      <c r="O90" s="217">
        <f t="shared" si="8"/>
        <v>0</v>
      </c>
    </row>
    <row r="91" spans="1:17" x14ac:dyDescent="0.25">
      <c r="A91" s="89">
        <v>8.4</v>
      </c>
      <c r="B91" s="120"/>
      <c r="C91" s="75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208"/>
      <c r="O91" s="217">
        <f t="shared" si="8"/>
        <v>0</v>
      </c>
    </row>
    <row r="92" spans="1:17" ht="15.75" thickBot="1" x14ac:dyDescent="0.3">
      <c r="A92" s="90">
        <v>8.5</v>
      </c>
      <c r="B92" s="121"/>
      <c r="C92" s="22"/>
      <c r="D92" s="15"/>
      <c r="E92" s="166"/>
      <c r="F92" s="79"/>
      <c r="G92" s="79"/>
      <c r="H92" s="79"/>
      <c r="I92" s="79"/>
      <c r="J92" s="79"/>
      <c r="K92" s="79"/>
      <c r="L92" s="79"/>
      <c r="M92" s="79"/>
      <c r="N92" s="211"/>
      <c r="O92" s="218">
        <f t="shared" si="8"/>
        <v>0</v>
      </c>
    </row>
    <row r="93" spans="1:17" ht="15.75" thickBot="1" x14ac:dyDescent="0.3">
      <c r="A93" s="112"/>
      <c r="B93" s="113"/>
      <c r="C93" s="162">
        <f t="shared" ref="C93:D93" si="9">SUM(C88:C92)</f>
        <v>0</v>
      </c>
      <c r="D93" s="163">
        <f t="shared" si="9"/>
        <v>0</v>
      </c>
      <c r="E93" s="163">
        <f>SUM(E88:E92)</f>
        <v>0</v>
      </c>
      <c r="F93" s="163">
        <f t="shared" ref="F93:N93" si="10">SUM(F88:F92)</f>
        <v>0</v>
      </c>
      <c r="G93" s="163">
        <f t="shared" si="10"/>
        <v>0</v>
      </c>
      <c r="H93" s="163">
        <f t="shared" si="10"/>
        <v>0</v>
      </c>
      <c r="I93" s="163">
        <f t="shared" si="10"/>
        <v>0</v>
      </c>
      <c r="J93" s="163">
        <f t="shared" si="10"/>
        <v>0</v>
      </c>
      <c r="K93" s="163">
        <f t="shared" si="10"/>
        <v>0</v>
      </c>
      <c r="L93" s="163">
        <f t="shared" si="10"/>
        <v>0</v>
      </c>
      <c r="M93" s="163">
        <f t="shared" si="10"/>
        <v>0</v>
      </c>
      <c r="N93" s="164">
        <f t="shared" si="10"/>
        <v>0</v>
      </c>
      <c r="O93" s="161">
        <f>SUM(O88:O92)</f>
        <v>0</v>
      </c>
    </row>
    <row r="94" spans="1:17" ht="15.75" thickBot="1" x14ac:dyDescent="0.3">
      <c r="A94" s="112"/>
      <c r="B94" s="113"/>
      <c r="O94" s="21"/>
    </row>
    <row r="95" spans="1:17" ht="15.75" thickBot="1" x14ac:dyDescent="0.3">
      <c r="A95" s="13"/>
      <c r="B95" s="201" t="s">
        <v>54</v>
      </c>
      <c r="C95" s="122">
        <f t="shared" ref="C95:N95" si="11">C84+C93</f>
        <v>34985</v>
      </c>
      <c r="D95" s="123">
        <f t="shared" si="11"/>
        <v>23135</v>
      </c>
      <c r="E95" s="123">
        <f t="shared" si="11"/>
        <v>25935</v>
      </c>
      <c r="F95" s="123">
        <f t="shared" si="11"/>
        <v>31335</v>
      </c>
      <c r="G95" s="123">
        <f t="shared" si="11"/>
        <v>23570</v>
      </c>
      <c r="H95" s="123">
        <f t="shared" si="11"/>
        <v>24335</v>
      </c>
      <c r="I95" s="123">
        <f t="shared" si="11"/>
        <v>35230</v>
      </c>
      <c r="J95" s="123">
        <f t="shared" si="11"/>
        <v>22335</v>
      </c>
      <c r="K95" s="123">
        <f t="shared" si="11"/>
        <v>22335</v>
      </c>
      <c r="L95" s="123">
        <f t="shared" si="11"/>
        <v>22335</v>
      </c>
      <c r="M95" s="123">
        <f t="shared" si="11"/>
        <v>31070</v>
      </c>
      <c r="N95" s="124">
        <f t="shared" si="11"/>
        <v>30450</v>
      </c>
      <c r="O95" s="202">
        <f>SUM(C95:N95)</f>
        <v>327050</v>
      </c>
    </row>
    <row r="96" spans="1:17" x14ac:dyDescent="0.25">
      <c r="O96" s="48"/>
      <c r="P96" s="2"/>
    </row>
    <row r="99" spans="13:13" x14ac:dyDescent="0.25">
      <c r="M99" s="48">
        <v>87</v>
      </c>
    </row>
    <row r="100" spans="13:13" x14ac:dyDescent="0.25">
      <c r="M100" s="48">
        <v>0.3</v>
      </c>
    </row>
    <row r="101" spans="13:13" x14ac:dyDescent="0.25">
      <c r="M101" s="48">
        <f>M99*M100</f>
        <v>26.099999999999998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tabSelected="1" zoomScale="80" zoomScaleNormal="80" workbookViewId="0">
      <selection activeCell="C109" sqref="C109"/>
    </sheetView>
  </sheetViews>
  <sheetFormatPr defaultColWidth="11.5703125" defaultRowHeight="14.25" x14ac:dyDescent="0.2"/>
  <cols>
    <col min="1" max="1" width="59.7109375" style="147" customWidth="1"/>
    <col min="2" max="2" width="1.42578125" style="32" customWidth="1"/>
    <col min="3" max="3" width="13.7109375" style="49" bestFit="1" customWidth="1"/>
    <col min="4" max="4" width="16.7109375" style="49" customWidth="1"/>
    <col min="5" max="5" width="17" style="50" bestFit="1" customWidth="1"/>
    <col min="6" max="6" width="14.85546875" style="50" bestFit="1" customWidth="1"/>
    <col min="7" max="7" width="17.5703125" style="50" customWidth="1"/>
    <col min="8" max="8" width="1.28515625" style="45" customWidth="1"/>
    <col min="9" max="9" width="14.28515625" style="45" customWidth="1"/>
    <col min="10" max="10" width="15.140625" style="46" customWidth="1"/>
    <col min="11" max="11" width="11.5703125" style="46"/>
    <col min="12" max="12" width="13.85546875" style="46" bestFit="1" customWidth="1"/>
    <col min="13" max="13" width="12" style="46" bestFit="1" customWidth="1"/>
    <col min="14" max="16384" width="11.5703125" style="46"/>
  </cols>
  <sheetData>
    <row r="1" spans="1:17" ht="30" x14ac:dyDescent="0.4">
      <c r="A1" s="146" t="s">
        <v>26</v>
      </c>
      <c r="B1" s="39"/>
      <c r="E1" s="128"/>
      <c r="F1" s="49"/>
      <c r="G1" s="49"/>
      <c r="H1" s="49"/>
      <c r="I1" s="50"/>
    </row>
    <row r="2" spans="1:17" ht="25.5" x14ac:dyDescent="0.35">
      <c r="C2" s="52"/>
      <c r="D2" s="37"/>
      <c r="E2" s="129"/>
      <c r="F2" s="37"/>
      <c r="G2" s="37"/>
      <c r="H2" s="37"/>
      <c r="I2" s="170"/>
    </row>
    <row r="3" spans="1:17" ht="26.25" x14ac:dyDescent="0.4">
      <c r="A3" s="148" t="s">
        <v>101</v>
      </c>
      <c r="B3" s="36"/>
      <c r="C3" s="52"/>
      <c r="E3" s="128"/>
      <c r="F3" s="49"/>
      <c r="G3" s="49"/>
      <c r="H3" s="49"/>
      <c r="I3" s="50"/>
      <c r="J3" s="171"/>
    </row>
    <row r="4" spans="1:17" ht="18" customHeight="1" x14ac:dyDescent="0.4">
      <c r="A4" s="148"/>
      <c r="B4" s="36"/>
      <c r="C4" s="52"/>
      <c r="D4" s="179"/>
      <c r="E4" s="128"/>
      <c r="F4" s="49"/>
      <c r="G4" s="49"/>
      <c r="H4" s="49"/>
      <c r="I4" s="50"/>
      <c r="K4" s="174"/>
    </row>
    <row r="5" spans="1:17" ht="18" customHeight="1" x14ac:dyDescent="0.35">
      <c r="A5" s="182" t="s">
        <v>102</v>
      </c>
      <c r="B5" s="35"/>
      <c r="C5" s="144"/>
      <c r="D5" s="145"/>
      <c r="E5" s="130"/>
      <c r="F5" s="51"/>
      <c r="G5" s="51"/>
      <c r="H5" s="51"/>
      <c r="I5" s="34"/>
      <c r="K5" s="175"/>
    </row>
    <row r="6" spans="1:17" ht="13.9" customHeight="1" x14ac:dyDescent="0.2">
      <c r="A6" s="152" t="s">
        <v>41</v>
      </c>
      <c r="B6" s="132"/>
      <c r="C6" s="168"/>
      <c r="D6" s="181">
        <v>0.36309999999999998</v>
      </c>
      <c r="E6" s="131"/>
      <c r="F6" s="46"/>
      <c r="G6" s="131"/>
      <c r="H6" s="131"/>
      <c r="I6" s="34"/>
      <c r="K6" s="176"/>
    </row>
    <row r="7" spans="1:17" ht="13.9" customHeight="1" x14ac:dyDescent="0.2">
      <c r="A7" s="152" t="s">
        <v>42</v>
      </c>
      <c r="B7" s="132"/>
      <c r="C7" s="168"/>
      <c r="D7" s="181">
        <v>0.28810000000000002</v>
      </c>
      <c r="E7" s="131"/>
      <c r="F7" s="173"/>
      <c r="G7" s="177"/>
      <c r="H7" s="177"/>
      <c r="I7" s="178"/>
      <c r="K7" s="176"/>
    </row>
    <row r="8" spans="1:17" x14ac:dyDescent="0.2">
      <c r="A8" s="152" t="s">
        <v>43</v>
      </c>
      <c r="B8" s="132"/>
      <c r="C8" s="168"/>
      <c r="D8" s="181">
        <v>0.76</v>
      </c>
      <c r="E8" s="131"/>
      <c r="F8" s="46"/>
      <c r="G8" s="131"/>
      <c r="H8" s="131"/>
      <c r="I8" s="50"/>
      <c r="K8" s="176"/>
    </row>
    <row r="9" spans="1:17" s="48" customFormat="1" ht="14.45" customHeight="1" x14ac:dyDescent="0.2">
      <c r="A9" s="147"/>
      <c r="B9" s="32"/>
      <c r="C9" s="132"/>
      <c r="D9" s="131"/>
      <c r="E9" s="131"/>
      <c r="F9" s="131"/>
      <c r="G9" s="131"/>
      <c r="H9" s="131"/>
      <c r="I9" s="50"/>
      <c r="K9" s="97"/>
    </row>
    <row r="10" spans="1:17" s="48" customFormat="1" ht="15.75" x14ac:dyDescent="0.25">
      <c r="A10" s="149" t="s">
        <v>28</v>
      </c>
      <c r="B10" s="10"/>
      <c r="C10" s="258"/>
      <c r="D10" s="259"/>
      <c r="E10" s="143"/>
      <c r="F10" s="143"/>
      <c r="G10" s="167"/>
      <c r="H10" s="133"/>
      <c r="I10" s="50"/>
      <c r="K10" s="97"/>
    </row>
    <row r="11" spans="1:17" s="48" customFormat="1" ht="12.75" x14ac:dyDescent="0.2">
      <c r="A11" s="150"/>
      <c r="B11" s="54"/>
      <c r="C11" s="139"/>
      <c r="D11" s="68" t="s">
        <v>30</v>
      </c>
      <c r="E11" s="69" t="s">
        <v>38</v>
      </c>
      <c r="F11" s="134"/>
      <c r="G11" s="68" t="s">
        <v>31</v>
      </c>
      <c r="H11" s="47"/>
    </row>
    <row r="12" spans="1:17" s="48" customFormat="1" ht="12.75" x14ac:dyDescent="0.2">
      <c r="A12" s="62" t="s">
        <v>39</v>
      </c>
      <c r="B12" s="55"/>
      <c r="C12" s="169"/>
      <c r="D12" s="106"/>
      <c r="E12" s="221">
        <v>145982</v>
      </c>
      <c r="F12" s="135"/>
      <c r="G12" s="225">
        <f>E12*$D$8</f>
        <v>110946.32</v>
      </c>
      <c r="H12" s="56"/>
    </row>
    <row r="13" spans="1:17" s="48" customFormat="1" ht="12.75" x14ac:dyDescent="0.2">
      <c r="A13" s="61" t="s">
        <v>40</v>
      </c>
      <c r="B13" s="55"/>
      <c r="C13" s="169"/>
      <c r="D13" s="106"/>
      <c r="E13" s="221"/>
      <c r="F13" s="135"/>
      <c r="G13" s="226">
        <f>E13*$D$8</f>
        <v>0</v>
      </c>
      <c r="H13" s="56"/>
      <c r="I13" s="172"/>
      <c r="J13" s="172"/>
      <c r="K13" s="172"/>
      <c r="L13" s="172"/>
      <c r="M13" s="172"/>
      <c r="N13" s="172"/>
      <c r="O13" s="172"/>
      <c r="P13" s="172"/>
      <c r="Q13" s="172"/>
    </row>
    <row r="14" spans="1:17" s="48" customFormat="1" ht="13.9" customHeight="1" x14ac:dyDescent="0.2">
      <c r="A14" s="62" t="s">
        <v>34</v>
      </c>
      <c r="B14" s="55"/>
      <c r="C14" s="169"/>
      <c r="D14" s="106"/>
      <c r="E14" s="221">
        <v>10030</v>
      </c>
      <c r="F14" s="135"/>
      <c r="G14" s="225">
        <f>E14*$D$8</f>
        <v>7622.8</v>
      </c>
      <c r="H14" s="47"/>
      <c r="J14" s="172"/>
      <c r="K14" s="172"/>
      <c r="L14" s="172"/>
      <c r="M14" s="172"/>
      <c r="N14" s="172"/>
      <c r="O14" s="172"/>
      <c r="P14" s="172"/>
    </row>
    <row r="15" spans="1:17" s="48" customFormat="1" ht="13.5" thickBot="1" x14ac:dyDescent="0.25">
      <c r="A15" s="62" t="s">
        <v>33</v>
      </c>
      <c r="B15" s="55"/>
      <c r="C15" s="64"/>
      <c r="D15" s="220">
        <v>1139</v>
      </c>
      <c r="E15" s="222"/>
      <c r="F15" s="136"/>
      <c r="G15" s="227">
        <f>D15*$D$7</f>
        <v>328.14590000000004</v>
      </c>
      <c r="H15" s="47"/>
      <c r="J15" s="172"/>
      <c r="K15" s="172"/>
      <c r="L15" s="172"/>
      <c r="M15" s="172"/>
      <c r="N15" s="172"/>
      <c r="O15" s="172"/>
      <c r="P15" s="172"/>
    </row>
    <row r="16" spans="1:17" s="48" customFormat="1" ht="12.75" x14ac:dyDescent="0.2">
      <c r="A16" s="62"/>
      <c r="B16" s="55"/>
      <c r="C16" s="63"/>
      <c r="D16" s="223">
        <f>SUM(D12:D15)</f>
        <v>1139</v>
      </c>
      <c r="E16" s="224">
        <f>SUM(E12:E15)</f>
        <v>156012</v>
      </c>
      <c r="F16" s="137"/>
      <c r="G16" s="228">
        <f>SUM(G12:G15)</f>
        <v>118897.26590000001</v>
      </c>
      <c r="H16" s="47"/>
    </row>
    <row r="17" spans="1:9" s="48" customFormat="1" ht="12.75" x14ac:dyDescent="0.2">
      <c r="A17" s="62"/>
      <c r="B17" s="55"/>
      <c r="C17" s="63"/>
      <c r="D17" s="137"/>
      <c r="E17" s="137"/>
      <c r="F17" s="63"/>
      <c r="G17" s="137"/>
      <c r="H17" s="137"/>
      <c r="I17" s="47"/>
    </row>
    <row r="18" spans="1:9" s="48" customFormat="1" ht="12.75" x14ac:dyDescent="0.2">
      <c r="A18" s="151"/>
      <c r="B18" s="33"/>
      <c r="C18" s="38"/>
      <c r="D18" s="38"/>
      <c r="E18" s="38"/>
      <c r="F18" s="38"/>
      <c r="G18" s="38"/>
      <c r="H18" s="38"/>
      <c r="I18" s="69" t="s">
        <v>31</v>
      </c>
    </row>
    <row r="19" spans="1:9" s="48" customFormat="1" ht="12.75" x14ac:dyDescent="0.2">
      <c r="A19" s="61" t="s">
        <v>103</v>
      </c>
      <c r="B19" s="55"/>
      <c r="C19" s="40"/>
      <c r="D19" s="40"/>
      <c r="E19" s="38"/>
      <c r="F19" s="40"/>
      <c r="G19" s="40"/>
      <c r="H19" s="40"/>
      <c r="I19" s="226">
        <f>G16</f>
        <v>118897.26590000001</v>
      </c>
    </row>
    <row r="20" spans="1:9" x14ac:dyDescent="0.2">
      <c r="A20" s="62"/>
      <c r="B20" s="55"/>
      <c r="C20" s="40"/>
      <c r="D20" s="40"/>
      <c r="E20" s="38"/>
      <c r="F20" s="40"/>
      <c r="G20" s="40"/>
      <c r="H20" s="40"/>
      <c r="I20" s="41"/>
    </row>
    <row r="21" spans="1:9" s="48" customFormat="1" ht="12.75" x14ac:dyDescent="0.2">
      <c r="A21" s="62"/>
      <c r="B21" s="55"/>
      <c r="C21" s="40"/>
      <c r="D21" s="40"/>
      <c r="E21" s="38"/>
      <c r="F21" s="40"/>
      <c r="G21" s="40"/>
      <c r="H21" s="40"/>
      <c r="I21" s="41"/>
    </row>
    <row r="22" spans="1:9" s="55" customFormat="1" ht="12.75" x14ac:dyDescent="0.2">
      <c r="A22" s="62"/>
      <c r="B22" s="57"/>
      <c r="C22" s="42"/>
      <c r="D22" s="42"/>
      <c r="E22" s="138"/>
      <c r="F22" s="42"/>
      <c r="G22" s="42"/>
      <c r="H22" s="42"/>
      <c r="I22" s="43"/>
    </row>
    <row r="23" spans="1:9" s="55" customFormat="1" ht="15.75" x14ac:dyDescent="0.25">
      <c r="A23" s="149" t="s">
        <v>27</v>
      </c>
      <c r="B23" s="10"/>
      <c r="C23" s="144"/>
      <c r="D23" s="145"/>
      <c r="E23" s="145"/>
      <c r="F23" s="145"/>
      <c r="G23" s="53"/>
      <c r="H23" s="53"/>
      <c r="I23" s="44"/>
    </row>
    <row r="24" spans="1:9" s="55" customFormat="1" ht="12.75" x14ac:dyDescent="0.2">
      <c r="A24" s="62"/>
      <c r="B24" s="57"/>
      <c r="C24" s="139"/>
      <c r="D24" s="68" t="s">
        <v>30</v>
      </c>
      <c r="E24" s="58"/>
      <c r="F24" s="58"/>
      <c r="G24" s="70" t="s">
        <v>31</v>
      </c>
      <c r="H24" s="43"/>
    </row>
    <row r="25" spans="1:9" s="55" customFormat="1" ht="12.75" x14ac:dyDescent="0.2">
      <c r="A25" s="150" t="s">
        <v>6</v>
      </c>
      <c r="B25" s="54"/>
      <c r="C25" s="17"/>
      <c r="D25" s="140"/>
      <c r="E25" s="60"/>
      <c r="F25" s="60"/>
      <c r="G25" s="156"/>
      <c r="H25" s="60"/>
    </row>
    <row r="26" spans="1:9" s="55" customFormat="1" ht="12.75" x14ac:dyDescent="0.2">
      <c r="A26" s="62" t="s">
        <v>57</v>
      </c>
      <c r="B26" s="61"/>
      <c r="C26" s="64"/>
      <c r="D26" s="140"/>
      <c r="E26" s="60"/>
      <c r="F26" s="60"/>
      <c r="G26" s="229">
        <f>D26*$D$7</f>
        <v>0</v>
      </c>
      <c r="H26" s="60"/>
    </row>
    <row r="27" spans="1:9" s="55" customFormat="1" ht="12.75" x14ac:dyDescent="0.2">
      <c r="A27" s="62" t="s">
        <v>58</v>
      </c>
      <c r="B27" s="62"/>
      <c r="C27" s="64"/>
      <c r="D27" s="140"/>
      <c r="E27" s="60"/>
      <c r="F27" s="60"/>
      <c r="G27" s="229">
        <f t="shared" ref="G27:G106" si="0">D27*$D$7</f>
        <v>0</v>
      </c>
      <c r="H27" s="60"/>
    </row>
    <row r="28" spans="1:9" s="55" customFormat="1" ht="12.75" x14ac:dyDescent="0.2">
      <c r="A28" s="62" t="s">
        <v>14</v>
      </c>
      <c r="B28" s="62"/>
      <c r="C28" s="64"/>
      <c r="D28" s="254"/>
      <c r="E28" s="60"/>
      <c r="F28" s="60"/>
      <c r="G28" s="255"/>
      <c r="H28" s="60"/>
    </row>
    <row r="29" spans="1:9" s="55" customFormat="1" ht="12.75" x14ac:dyDescent="0.2">
      <c r="A29" s="6" t="s">
        <v>7</v>
      </c>
      <c r="B29" s="6"/>
      <c r="C29" s="63"/>
      <c r="D29" s="230">
        <f>SUM(D26:D28)</f>
        <v>0</v>
      </c>
      <c r="E29" s="231"/>
      <c r="F29" s="231"/>
      <c r="G29" s="226">
        <f>SUM(G26:G28)</f>
        <v>0</v>
      </c>
      <c r="H29" s="60"/>
    </row>
    <row r="30" spans="1:9" s="55" customFormat="1" ht="12.75" x14ac:dyDescent="0.2">
      <c r="A30" s="62"/>
      <c r="C30" s="64"/>
      <c r="D30" s="140"/>
      <c r="E30" s="60"/>
      <c r="F30" s="60"/>
      <c r="G30" s="229"/>
      <c r="H30" s="60"/>
    </row>
    <row r="31" spans="1:9" s="55" customFormat="1" ht="12.75" x14ac:dyDescent="0.2">
      <c r="A31" s="150" t="s">
        <v>82</v>
      </c>
      <c r="B31" s="54"/>
      <c r="C31" s="64"/>
      <c r="D31" s="140"/>
      <c r="E31" s="60"/>
      <c r="F31" s="60"/>
      <c r="G31" s="229"/>
      <c r="H31" s="60"/>
    </row>
    <row r="32" spans="1:9" s="55" customFormat="1" ht="12.75" x14ac:dyDescent="0.2">
      <c r="A32" s="96" t="s">
        <v>59</v>
      </c>
      <c r="C32" s="64"/>
      <c r="D32" s="140">
        <v>24000</v>
      </c>
      <c r="E32" s="60"/>
      <c r="F32" s="60"/>
      <c r="G32" s="229">
        <f t="shared" si="0"/>
        <v>6914.4000000000005</v>
      </c>
      <c r="H32" s="60"/>
    </row>
    <row r="33" spans="1:8" s="55" customFormat="1" ht="12.75" x14ac:dyDescent="0.2">
      <c r="A33" s="96" t="s">
        <v>60</v>
      </c>
      <c r="C33" s="64"/>
      <c r="D33" s="140">
        <v>16349.179999999998</v>
      </c>
      <c r="E33" s="60"/>
      <c r="F33" s="60"/>
      <c r="G33" s="229">
        <f t="shared" si="0"/>
        <v>4710.1987579999995</v>
      </c>
      <c r="H33" s="60"/>
    </row>
    <row r="34" spans="1:8" s="55" customFormat="1" ht="12.75" x14ac:dyDescent="0.2">
      <c r="A34" s="96" t="s">
        <v>24</v>
      </c>
      <c r="C34" s="64"/>
      <c r="D34" s="140">
        <v>978</v>
      </c>
      <c r="E34" s="60"/>
      <c r="F34" s="60"/>
      <c r="G34" s="229">
        <f t="shared" si="0"/>
        <v>281.76179999999999</v>
      </c>
      <c r="H34" s="60"/>
    </row>
    <row r="35" spans="1:8" s="55" customFormat="1" ht="12.75" x14ac:dyDescent="0.2">
      <c r="A35" s="96" t="s">
        <v>25</v>
      </c>
      <c r="C35" s="64"/>
      <c r="D35" s="140">
        <v>18144.899999999998</v>
      </c>
      <c r="E35" s="60"/>
      <c r="F35" s="60"/>
      <c r="G35" s="229">
        <f t="shared" si="0"/>
        <v>5227.5456899999999</v>
      </c>
      <c r="H35" s="60"/>
    </row>
    <row r="36" spans="1:8" s="55" customFormat="1" ht="12.75" x14ac:dyDescent="0.2">
      <c r="A36" s="96" t="s">
        <v>61</v>
      </c>
      <c r="C36" s="64"/>
      <c r="D36" s="140">
        <v>869.5</v>
      </c>
      <c r="E36" s="60"/>
      <c r="F36" s="60"/>
      <c r="G36" s="229">
        <f t="shared" si="0"/>
        <v>250.50295000000003</v>
      </c>
      <c r="H36" s="60"/>
    </row>
    <row r="37" spans="1:8" s="55" customFormat="1" ht="12.75" x14ac:dyDescent="0.2">
      <c r="A37" s="62" t="s">
        <v>62</v>
      </c>
      <c r="C37" s="64"/>
      <c r="D37" s="140">
        <v>1187</v>
      </c>
      <c r="E37" s="60"/>
      <c r="F37" s="60"/>
      <c r="G37" s="229">
        <f t="shared" si="0"/>
        <v>341.97470000000004</v>
      </c>
      <c r="H37" s="60"/>
    </row>
    <row r="38" spans="1:8" s="55" customFormat="1" ht="12.75" x14ac:dyDescent="0.2">
      <c r="A38" s="96" t="s">
        <v>63</v>
      </c>
      <c r="C38" s="64"/>
      <c r="D38" s="140">
        <v>1454.2</v>
      </c>
      <c r="E38" s="60"/>
      <c r="F38" s="60"/>
      <c r="G38" s="229">
        <f t="shared" si="0"/>
        <v>418.95502000000005</v>
      </c>
      <c r="H38" s="60"/>
    </row>
    <row r="39" spans="1:8" s="55" customFormat="1" ht="12.75" x14ac:dyDescent="0.2">
      <c r="A39" s="96" t="s">
        <v>64</v>
      </c>
      <c r="B39" s="62"/>
      <c r="C39" s="64"/>
      <c r="D39" s="140">
        <v>497</v>
      </c>
      <c r="E39" s="60"/>
      <c r="F39" s="60"/>
      <c r="G39" s="229">
        <f t="shared" si="0"/>
        <v>143.1857</v>
      </c>
      <c r="H39" s="60"/>
    </row>
    <row r="40" spans="1:8" s="55" customFormat="1" ht="12.75" x14ac:dyDescent="0.2">
      <c r="A40" s="62" t="s">
        <v>14</v>
      </c>
      <c r="C40" s="64"/>
      <c r="D40" s="140">
        <v>480</v>
      </c>
      <c r="E40" s="60"/>
      <c r="F40" s="60"/>
      <c r="G40" s="229">
        <f t="shared" si="0"/>
        <v>138.28800000000001</v>
      </c>
      <c r="H40" s="60"/>
    </row>
    <row r="41" spans="1:8" s="55" customFormat="1" ht="12.75" x14ac:dyDescent="0.2">
      <c r="A41" s="151" t="s">
        <v>7</v>
      </c>
      <c r="B41" s="33"/>
      <c r="C41" s="141"/>
      <c r="D41" s="232">
        <f>SUM(D32:D40)</f>
        <v>63959.78</v>
      </c>
      <c r="E41" s="231"/>
      <c r="F41" s="231"/>
      <c r="G41" s="226">
        <f t="shared" si="0"/>
        <v>18426.812618</v>
      </c>
      <c r="H41" s="60"/>
    </row>
    <row r="42" spans="1:8" s="55" customFormat="1" ht="12.75" x14ac:dyDescent="0.2">
      <c r="A42" s="151"/>
      <c r="B42" s="33"/>
      <c r="C42" s="64"/>
      <c r="D42" s="140"/>
      <c r="E42" s="60"/>
      <c r="F42" s="60"/>
      <c r="G42" s="229"/>
      <c r="H42" s="60"/>
    </row>
    <row r="43" spans="1:8" s="55" customFormat="1" ht="12.75" x14ac:dyDescent="0.2">
      <c r="A43" s="150" t="s">
        <v>5</v>
      </c>
      <c r="B43" s="54"/>
      <c r="C43" s="64"/>
      <c r="D43" s="140"/>
      <c r="E43" s="60"/>
      <c r="F43" s="60"/>
      <c r="G43" s="229"/>
      <c r="H43" s="60"/>
    </row>
    <row r="44" spans="1:8" s="55" customFormat="1" ht="12.75" x14ac:dyDescent="0.2">
      <c r="A44" s="62" t="s">
        <v>59</v>
      </c>
      <c r="B44" s="62"/>
      <c r="C44" s="64"/>
      <c r="D44" s="140">
        <v>15000</v>
      </c>
      <c r="E44" s="60"/>
      <c r="F44" s="60"/>
      <c r="G44" s="229">
        <f t="shared" si="0"/>
        <v>4321.5</v>
      </c>
      <c r="H44" s="60"/>
    </row>
    <row r="45" spans="1:8" s="55" customFormat="1" ht="12.75" x14ac:dyDescent="0.2">
      <c r="A45" s="62" t="s">
        <v>65</v>
      </c>
      <c r="B45" s="62"/>
      <c r="C45" s="64"/>
      <c r="D45" s="140">
        <v>24347.65</v>
      </c>
      <c r="E45" s="60"/>
      <c r="F45" s="60"/>
      <c r="G45" s="229">
        <f t="shared" si="0"/>
        <v>7014.5579650000009</v>
      </c>
      <c r="H45" s="60"/>
    </row>
    <row r="46" spans="1:8" s="55" customFormat="1" ht="12.75" x14ac:dyDescent="0.2">
      <c r="A46" s="62" t="s">
        <v>66</v>
      </c>
      <c r="B46" s="62"/>
      <c r="C46" s="64"/>
      <c r="D46" s="140">
        <v>7465.920000000001</v>
      </c>
      <c r="E46" s="60"/>
      <c r="F46" s="60"/>
      <c r="G46" s="229">
        <f t="shared" si="0"/>
        <v>2150.9315520000005</v>
      </c>
      <c r="H46" s="60"/>
    </row>
    <row r="47" spans="1:8" s="55" customFormat="1" ht="12.75" x14ac:dyDescent="0.2">
      <c r="A47" s="62" t="s">
        <v>67</v>
      </c>
      <c r="B47" s="62"/>
      <c r="C47" s="64"/>
      <c r="D47" s="140">
        <v>525</v>
      </c>
      <c r="E47" s="60"/>
      <c r="F47" s="60"/>
      <c r="G47" s="229">
        <f t="shared" si="0"/>
        <v>151.2525</v>
      </c>
      <c r="H47" s="60"/>
    </row>
    <row r="48" spans="1:8" s="55" customFormat="1" ht="12.75" x14ac:dyDescent="0.2">
      <c r="A48" s="97" t="s">
        <v>68</v>
      </c>
      <c r="B48" s="62"/>
      <c r="C48" s="64"/>
      <c r="D48" s="140">
        <v>2064.1999999999998</v>
      </c>
      <c r="E48" s="60"/>
      <c r="F48" s="60"/>
      <c r="G48" s="229">
        <f t="shared" si="0"/>
        <v>594.69601999999998</v>
      </c>
      <c r="H48" s="60"/>
    </row>
    <row r="49" spans="1:8" s="55" customFormat="1" ht="12.75" x14ac:dyDescent="0.2">
      <c r="A49" s="97" t="s">
        <v>69</v>
      </c>
      <c r="B49" s="62"/>
      <c r="C49" s="64"/>
      <c r="D49" s="140">
        <v>23</v>
      </c>
      <c r="E49" s="60"/>
      <c r="F49" s="60"/>
      <c r="G49" s="229">
        <f t="shared" si="0"/>
        <v>6.6263000000000005</v>
      </c>
      <c r="H49" s="60"/>
    </row>
    <row r="50" spans="1:8" s="55" customFormat="1" ht="12.75" x14ac:dyDescent="0.2">
      <c r="A50" s="97" t="s">
        <v>52</v>
      </c>
      <c r="B50" s="62"/>
      <c r="C50" s="64"/>
      <c r="D50" s="140">
        <v>580</v>
      </c>
      <c r="E50" s="60"/>
      <c r="F50" s="60"/>
      <c r="G50" s="229">
        <f t="shared" si="0"/>
        <v>167.09800000000001</v>
      </c>
      <c r="H50" s="60"/>
    </row>
    <row r="51" spans="1:8" s="55" customFormat="1" ht="12.75" x14ac:dyDescent="0.2">
      <c r="A51" s="97" t="s">
        <v>14</v>
      </c>
      <c r="B51" s="62"/>
      <c r="C51" s="64"/>
      <c r="D51" s="140">
        <v>450</v>
      </c>
      <c r="E51" s="60"/>
      <c r="F51" s="60"/>
      <c r="G51" s="229">
        <f t="shared" si="0"/>
        <v>129.64500000000001</v>
      </c>
      <c r="H51" s="60"/>
    </row>
    <row r="52" spans="1:8" s="55" customFormat="1" ht="12.75" x14ac:dyDescent="0.2">
      <c r="A52" s="151" t="s">
        <v>7</v>
      </c>
      <c r="B52" s="33"/>
      <c r="C52" s="141"/>
      <c r="D52" s="232">
        <f>SUM(D44:D51)</f>
        <v>50455.77</v>
      </c>
      <c r="E52" s="233"/>
      <c r="F52" s="233"/>
      <c r="G52" s="226">
        <f t="shared" si="0"/>
        <v>14536.307337</v>
      </c>
      <c r="H52" s="60"/>
    </row>
    <row r="53" spans="1:8" s="55" customFormat="1" ht="12.75" x14ac:dyDescent="0.2">
      <c r="A53" s="151"/>
      <c r="B53" s="33"/>
      <c r="C53" s="64"/>
      <c r="D53" s="140"/>
      <c r="E53" s="60"/>
      <c r="F53" s="60"/>
      <c r="G53" s="229"/>
      <c r="H53" s="60"/>
    </row>
    <row r="54" spans="1:8" s="55" customFormat="1" ht="12.75" x14ac:dyDescent="0.2">
      <c r="A54" s="150" t="s">
        <v>83</v>
      </c>
      <c r="B54" s="54"/>
      <c r="C54" s="64"/>
      <c r="D54" s="140"/>
      <c r="E54" s="60"/>
      <c r="F54" s="60"/>
      <c r="G54" s="229"/>
      <c r="H54" s="60"/>
    </row>
    <row r="55" spans="1:8" s="55" customFormat="1" ht="12.75" x14ac:dyDescent="0.2">
      <c r="A55" s="62" t="s">
        <v>59</v>
      </c>
      <c r="C55" s="64"/>
      <c r="D55" s="140">
        <v>18000</v>
      </c>
      <c r="E55" s="60"/>
      <c r="F55" s="60"/>
      <c r="G55" s="229">
        <f t="shared" si="0"/>
        <v>5185.8</v>
      </c>
      <c r="H55" s="60"/>
    </row>
    <row r="56" spans="1:8" s="55" customFormat="1" ht="12.75" x14ac:dyDescent="0.2">
      <c r="A56" s="62" t="s">
        <v>70</v>
      </c>
      <c r="C56" s="64"/>
      <c r="D56" s="140">
        <v>0</v>
      </c>
      <c r="E56" s="60"/>
      <c r="F56" s="60"/>
      <c r="G56" s="229">
        <f t="shared" si="0"/>
        <v>0</v>
      </c>
      <c r="H56" s="60"/>
    </row>
    <row r="57" spans="1:8" s="55" customFormat="1" ht="12.75" x14ac:dyDescent="0.2">
      <c r="A57" s="62" t="s">
        <v>71</v>
      </c>
      <c r="C57" s="64"/>
      <c r="D57" s="140">
        <v>6117.04</v>
      </c>
      <c r="E57" s="60"/>
      <c r="F57" s="60"/>
      <c r="G57" s="229">
        <f t="shared" si="0"/>
        <v>1762.3192240000001</v>
      </c>
      <c r="H57" s="60"/>
    </row>
    <row r="58" spans="1:8" s="55" customFormat="1" ht="12.75" x14ac:dyDescent="0.2">
      <c r="A58" s="62" t="s">
        <v>72</v>
      </c>
      <c r="C58" s="64"/>
      <c r="D58" s="140">
        <v>31092.150000000005</v>
      </c>
      <c r="E58" s="60"/>
      <c r="F58" s="60"/>
      <c r="G58" s="229">
        <f t="shared" si="0"/>
        <v>8957.6484150000015</v>
      </c>
      <c r="H58" s="60"/>
    </row>
    <row r="59" spans="1:8" s="55" customFormat="1" ht="12.75" x14ac:dyDescent="0.2">
      <c r="A59" s="62" t="s">
        <v>73</v>
      </c>
      <c r="C59" s="64"/>
      <c r="D59" s="140">
        <v>420.5</v>
      </c>
      <c r="E59" s="60"/>
      <c r="F59" s="60"/>
      <c r="G59" s="229">
        <f t="shared" si="0"/>
        <v>121.14605</v>
      </c>
      <c r="H59" s="60"/>
    </row>
    <row r="60" spans="1:8" s="55" customFormat="1" ht="12.75" x14ac:dyDescent="0.2">
      <c r="A60" s="62" t="s">
        <v>74</v>
      </c>
      <c r="C60" s="64"/>
      <c r="D60" s="140">
        <v>9885.48</v>
      </c>
      <c r="E60" s="60"/>
      <c r="F60" s="60"/>
      <c r="G60" s="229">
        <f t="shared" si="0"/>
        <v>2848.0067880000001</v>
      </c>
      <c r="H60" s="60"/>
    </row>
    <row r="61" spans="1:8" s="55" customFormat="1" ht="12.75" x14ac:dyDescent="0.2">
      <c r="A61" s="62" t="s">
        <v>75</v>
      </c>
      <c r="C61" s="64"/>
      <c r="D61" s="140">
        <v>815.4</v>
      </c>
      <c r="E61" s="60"/>
      <c r="F61" s="60"/>
      <c r="G61" s="229">
        <f t="shared" si="0"/>
        <v>234.91674</v>
      </c>
      <c r="H61" s="60"/>
    </row>
    <row r="62" spans="1:8" s="55" customFormat="1" ht="12.75" x14ac:dyDescent="0.2">
      <c r="A62" s="62" t="s">
        <v>76</v>
      </c>
      <c r="C62" s="64"/>
      <c r="D62" s="140">
        <v>18134.399999999998</v>
      </c>
      <c r="E62" s="60"/>
      <c r="F62" s="60"/>
      <c r="G62" s="229">
        <f t="shared" si="0"/>
        <v>5224.5206399999997</v>
      </c>
      <c r="H62" s="60"/>
    </row>
    <row r="63" spans="1:8" s="55" customFormat="1" ht="12.75" x14ac:dyDescent="0.2">
      <c r="A63" s="62" t="s">
        <v>77</v>
      </c>
      <c r="C63" s="64"/>
      <c r="D63" s="140">
        <v>1074.5999999999999</v>
      </c>
      <c r="E63" s="60"/>
      <c r="F63" s="60"/>
      <c r="G63" s="229">
        <f t="shared" si="0"/>
        <v>309.59226000000001</v>
      </c>
      <c r="H63" s="60"/>
    </row>
    <row r="64" spans="1:8" s="55" customFormat="1" ht="12.75" x14ac:dyDescent="0.2">
      <c r="A64" s="62" t="s">
        <v>78</v>
      </c>
      <c r="C64" s="64"/>
      <c r="D64" s="140">
        <v>1077.0999999999999</v>
      </c>
      <c r="E64" s="60"/>
      <c r="F64" s="60"/>
      <c r="G64" s="229">
        <f t="shared" si="0"/>
        <v>310.31250999999997</v>
      </c>
      <c r="H64" s="60"/>
    </row>
    <row r="65" spans="1:8" s="55" customFormat="1" ht="12.75" x14ac:dyDescent="0.2">
      <c r="A65" s="153" t="s">
        <v>79</v>
      </c>
      <c r="C65" s="64"/>
      <c r="D65" s="140">
        <v>1850.5</v>
      </c>
      <c r="E65" s="60"/>
      <c r="F65" s="60"/>
      <c r="G65" s="229">
        <f t="shared" si="0"/>
        <v>533.12905000000001</v>
      </c>
      <c r="H65" s="60"/>
    </row>
    <row r="66" spans="1:8" s="55" customFormat="1" ht="12.75" x14ac:dyDescent="0.2">
      <c r="A66" s="154" t="s">
        <v>80</v>
      </c>
      <c r="C66" s="64"/>
      <c r="D66" s="140">
        <v>527.65</v>
      </c>
      <c r="E66" s="60"/>
      <c r="F66" s="60"/>
      <c r="G66" s="229">
        <f t="shared" si="0"/>
        <v>152.01596499999999</v>
      </c>
      <c r="H66" s="60"/>
    </row>
    <row r="67" spans="1:8" s="55" customFormat="1" ht="12.75" x14ac:dyDescent="0.2">
      <c r="A67" s="62" t="s">
        <v>52</v>
      </c>
      <c r="C67" s="64"/>
      <c r="D67" s="140">
        <v>3931.8</v>
      </c>
      <c r="E67" s="60"/>
      <c r="F67" s="60"/>
      <c r="G67" s="229">
        <f t="shared" si="0"/>
        <v>1132.7515800000001</v>
      </c>
      <c r="H67" s="60"/>
    </row>
    <row r="68" spans="1:8" s="55" customFormat="1" ht="12.75" x14ac:dyDescent="0.2">
      <c r="A68" s="62" t="s">
        <v>14</v>
      </c>
      <c r="C68" s="64"/>
      <c r="D68" s="140">
        <v>1058.2</v>
      </c>
      <c r="E68" s="60"/>
      <c r="F68" s="60"/>
      <c r="G68" s="229">
        <f t="shared" si="0"/>
        <v>304.86742000000004</v>
      </c>
      <c r="H68" s="60"/>
    </row>
    <row r="69" spans="1:8" s="55" customFormat="1" ht="12.75" x14ac:dyDescent="0.2">
      <c r="A69" s="151" t="s">
        <v>7</v>
      </c>
      <c r="B69" s="33"/>
      <c r="C69" s="141"/>
      <c r="D69" s="232">
        <f>SUM(D55:D68)</f>
        <v>93984.819999999992</v>
      </c>
      <c r="E69" s="84"/>
      <c r="F69" s="84"/>
      <c r="G69" s="226">
        <f t="shared" si="0"/>
        <v>27077.026642000001</v>
      </c>
      <c r="H69" s="60"/>
    </row>
    <row r="70" spans="1:8" s="55" customFormat="1" ht="12.75" x14ac:dyDescent="0.2">
      <c r="A70" s="62"/>
      <c r="C70" s="64"/>
      <c r="D70" s="140"/>
      <c r="E70" s="60"/>
      <c r="F70" s="60"/>
      <c r="G70" s="229"/>
      <c r="H70" s="60"/>
    </row>
    <row r="71" spans="1:8" s="55" customFormat="1" ht="12.75" x14ac:dyDescent="0.2">
      <c r="A71" s="150" t="s">
        <v>53</v>
      </c>
      <c r="B71" s="54"/>
      <c r="C71" s="64"/>
      <c r="D71" s="140"/>
      <c r="E71" s="60"/>
      <c r="F71" s="60"/>
      <c r="G71" s="229"/>
      <c r="H71" s="60"/>
    </row>
    <row r="72" spans="1:8" s="55" customFormat="1" ht="12.75" x14ac:dyDescent="0.2">
      <c r="A72" s="62" t="s">
        <v>59</v>
      </c>
      <c r="C72" s="64"/>
      <c r="D72" s="140">
        <v>15000</v>
      </c>
      <c r="E72" s="60"/>
      <c r="F72" s="60"/>
      <c r="G72" s="229">
        <f t="shared" ref="G72:G79" si="1">D72*$D$7</f>
        <v>4321.5</v>
      </c>
      <c r="H72" s="60"/>
    </row>
    <row r="73" spans="1:8" s="55" customFormat="1" ht="12.75" x14ac:dyDescent="0.2">
      <c r="A73" s="62" t="s">
        <v>92</v>
      </c>
      <c r="C73" s="64"/>
      <c r="D73" s="140">
        <v>16035.889999999998</v>
      </c>
      <c r="E73" s="60"/>
      <c r="F73" s="60"/>
      <c r="G73" s="229">
        <f t="shared" si="1"/>
        <v>4619.9399089999997</v>
      </c>
      <c r="H73" s="60"/>
    </row>
    <row r="74" spans="1:8" s="55" customFormat="1" ht="12.75" x14ac:dyDescent="0.2">
      <c r="A74" s="62" t="s">
        <v>93</v>
      </c>
      <c r="C74" s="64"/>
      <c r="D74" s="140">
        <v>633.5</v>
      </c>
      <c r="E74" s="60"/>
      <c r="F74" s="60"/>
      <c r="G74" s="229">
        <f t="shared" si="1"/>
        <v>182.51135000000002</v>
      </c>
      <c r="H74" s="60"/>
    </row>
    <row r="75" spans="1:8" s="55" customFormat="1" ht="12.75" x14ac:dyDescent="0.2">
      <c r="A75" s="62" t="s">
        <v>94</v>
      </c>
      <c r="C75" s="64"/>
      <c r="D75" s="140">
        <v>0</v>
      </c>
      <c r="E75" s="60"/>
      <c r="F75" s="60"/>
      <c r="G75" s="229">
        <f t="shared" si="1"/>
        <v>0</v>
      </c>
      <c r="H75" s="60"/>
    </row>
    <row r="76" spans="1:8" s="55" customFormat="1" ht="12.75" x14ac:dyDescent="0.2">
      <c r="A76" s="62" t="s">
        <v>95</v>
      </c>
      <c r="C76" s="64"/>
      <c r="D76" s="140">
        <v>0</v>
      </c>
      <c r="E76" s="60"/>
      <c r="F76" s="60"/>
      <c r="G76" s="229">
        <f t="shared" si="1"/>
        <v>0</v>
      </c>
      <c r="H76" s="60"/>
    </row>
    <row r="77" spans="1:8" s="55" customFormat="1" ht="12.75" x14ac:dyDescent="0.2">
      <c r="A77" s="62" t="s">
        <v>10</v>
      </c>
      <c r="C77" s="64"/>
      <c r="D77" s="140">
        <v>0</v>
      </c>
      <c r="E77" s="60"/>
      <c r="F77" s="60"/>
      <c r="G77" s="229">
        <f t="shared" si="1"/>
        <v>0</v>
      </c>
      <c r="H77" s="60"/>
    </row>
    <row r="78" spans="1:8" s="55" customFormat="1" ht="12.75" x14ac:dyDescent="0.2">
      <c r="A78" s="62" t="s">
        <v>52</v>
      </c>
      <c r="C78" s="64"/>
      <c r="D78" s="140">
        <v>558.0104</v>
      </c>
      <c r="E78" s="60"/>
      <c r="F78" s="60"/>
      <c r="G78" s="229">
        <f t="shared" si="1"/>
        <v>160.76279624</v>
      </c>
      <c r="H78" s="60"/>
    </row>
    <row r="79" spans="1:8" s="55" customFormat="1" ht="12.75" x14ac:dyDescent="0.2">
      <c r="A79" s="62" t="s">
        <v>14</v>
      </c>
      <c r="C79" s="64"/>
      <c r="D79" s="140">
        <v>0</v>
      </c>
      <c r="E79" s="60"/>
      <c r="F79" s="60"/>
      <c r="G79" s="229">
        <f t="shared" si="1"/>
        <v>0</v>
      </c>
      <c r="H79" s="60"/>
    </row>
    <row r="80" spans="1:8" s="55" customFormat="1" ht="12.75" x14ac:dyDescent="0.2">
      <c r="A80" s="151" t="s">
        <v>7</v>
      </c>
      <c r="B80" s="33"/>
      <c r="C80" s="141"/>
      <c r="D80" s="232">
        <f>SUM(D72:D79)</f>
        <v>32227.400399999999</v>
      </c>
      <c r="E80" s="84"/>
      <c r="F80" s="84"/>
      <c r="G80" s="226">
        <f t="shared" ref="G80" si="2">D80*$D$7</f>
        <v>9284.7140552399997</v>
      </c>
      <c r="H80" s="60"/>
    </row>
    <row r="81" spans="1:8" s="55" customFormat="1" ht="12.75" x14ac:dyDescent="0.2">
      <c r="A81" s="62"/>
      <c r="C81" s="64"/>
      <c r="D81" s="140"/>
      <c r="E81" s="60"/>
      <c r="F81" s="60"/>
      <c r="G81" s="229"/>
      <c r="H81" s="60"/>
    </row>
    <row r="82" spans="1:8" s="55" customFormat="1" ht="12.75" x14ac:dyDescent="0.2">
      <c r="A82" s="150" t="s">
        <v>8</v>
      </c>
      <c r="B82" s="54"/>
      <c r="C82" s="64"/>
      <c r="D82" s="140"/>
      <c r="E82" s="60"/>
      <c r="F82" s="60"/>
      <c r="G82" s="229"/>
      <c r="H82" s="60"/>
    </row>
    <row r="83" spans="1:8" s="55" customFormat="1" ht="12.75" x14ac:dyDescent="0.2">
      <c r="A83" s="62" t="s">
        <v>98</v>
      </c>
      <c r="C83" s="64"/>
      <c r="D83" s="140">
        <v>24000</v>
      </c>
      <c r="E83" s="60"/>
      <c r="F83" s="60"/>
      <c r="G83" s="229">
        <f t="shared" si="0"/>
        <v>6914.4000000000005</v>
      </c>
      <c r="H83" s="60"/>
    </row>
    <row r="84" spans="1:8" s="55" customFormat="1" ht="12.75" x14ac:dyDescent="0.2">
      <c r="A84" s="62" t="s">
        <v>85</v>
      </c>
      <c r="C84" s="64"/>
      <c r="D84" s="140">
        <v>4200</v>
      </c>
      <c r="E84" s="60"/>
      <c r="F84" s="60"/>
      <c r="G84" s="229">
        <f t="shared" si="0"/>
        <v>1210.02</v>
      </c>
      <c r="H84" s="60"/>
    </row>
    <row r="85" spans="1:8" s="55" customFormat="1" ht="12.75" x14ac:dyDescent="0.2">
      <c r="A85" s="62" t="s">
        <v>44</v>
      </c>
      <c r="C85" s="64"/>
      <c r="D85" s="140">
        <v>3050.5</v>
      </c>
      <c r="E85" s="60"/>
      <c r="F85" s="60"/>
      <c r="G85" s="229">
        <f t="shared" si="0"/>
        <v>878.84905000000003</v>
      </c>
      <c r="H85" s="60"/>
    </row>
    <row r="86" spans="1:8" s="55" customFormat="1" ht="12.75" x14ac:dyDescent="0.2">
      <c r="A86" s="62" t="s">
        <v>86</v>
      </c>
      <c r="C86" s="64"/>
      <c r="D86" s="140">
        <v>24308.240000000002</v>
      </c>
      <c r="E86" s="60"/>
      <c r="F86" s="60"/>
      <c r="G86" s="229">
        <f t="shared" si="0"/>
        <v>7003.2039440000008</v>
      </c>
      <c r="H86" s="60"/>
    </row>
    <row r="87" spans="1:8" s="55" customFormat="1" ht="12.75" x14ac:dyDescent="0.2">
      <c r="A87" s="62" t="s">
        <v>9</v>
      </c>
      <c r="B87" s="62"/>
      <c r="C87" s="64"/>
      <c r="D87" s="140">
        <v>27917.360999999997</v>
      </c>
      <c r="E87" s="60"/>
      <c r="F87" s="60"/>
      <c r="G87" s="229">
        <f t="shared" si="0"/>
        <v>8042.9917040999999</v>
      </c>
      <c r="H87" s="60"/>
    </row>
    <row r="88" spans="1:8" s="55" customFormat="1" ht="12.75" x14ac:dyDescent="0.2">
      <c r="A88" s="62" t="s">
        <v>87</v>
      </c>
      <c r="B88" s="62"/>
      <c r="C88" s="64"/>
      <c r="D88" s="140">
        <v>625</v>
      </c>
      <c r="E88" s="60"/>
      <c r="F88" s="60"/>
      <c r="G88" s="229">
        <f t="shared" si="0"/>
        <v>180.0625</v>
      </c>
      <c r="H88" s="60"/>
    </row>
    <row r="89" spans="1:8" s="55" customFormat="1" ht="12.75" x14ac:dyDescent="0.2">
      <c r="A89" s="62" t="s">
        <v>11</v>
      </c>
      <c r="B89" s="62"/>
      <c r="C89" s="64"/>
      <c r="D89" s="140">
        <v>1742.95</v>
      </c>
      <c r="E89" s="60"/>
      <c r="F89" s="60"/>
      <c r="G89" s="229">
        <f t="shared" si="0"/>
        <v>502.14389500000004</v>
      </c>
      <c r="H89" s="60"/>
    </row>
    <row r="90" spans="1:8" s="55" customFormat="1" ht="12.75" x14ac:dyDescent="0.2">
      <c r="A90" s="62" t="s">
        <v>49</v>
      </c>
      <c r="C90" s="64"/>
      <c r="D90" s="140">
        <v>2936.2000000000003</v>
      </c>
      <c r="E90" s="60"/>
      <c r="F90" s="60"/>
      <c r="G90" s="229">
        <f t="shared" si="0"/>
        <v>845.91922000000011</v>
      </c>
      <c r="H90" s="60"/>
    </row>
    <row r="91" spans="1:8" s="55" customFormat="1" ht="12.75" x14ac:dyDescent="0.2">
      <c r="A91" s="61" t="s">
        <v>45</v>
      </c>
      <c r="C91" s="64"/>
      <c r="D91" s="140">
        <v>1924.5</v>
      </c>
      <c r="E91" s="60"/>
      <c r="F91" s="60"/>
      <c r="G91" s="229">
        <f t="shared" si="0"/>
        <v>554.44845000000009</v>
      </c>
      <c r="H91" s="60"/>
    </row>
    <row r="92" spans="1:8" s="55" customFormat="1" ht="12.75" x14ac:dyDescent="0.2">
      <c r="A92" s="62" t="s">
        <v>12</v>
      </c>
      <c r="B92" s="62"/>
      <c r="C92" s="64"/>
      <c r="D92" s="140">
        <v>235</v>
      </c>
      <c r="E92" s="60"/>
      <c r="F92" s="60"/>
      <c r="G92" s="229">
        <f t="shared" si="0"/>
        <v>67.703500000000005</v>
      </c>
      <c r="H92" s="60"/>
    </row>
    <row r="93" spans="1:8" s="55" customFormat="1" ht="12.75" x14ac:dyDescent="0.2">
      <c r="A93" s="62" t="s">
        <v>13</v>
      </c>
      <c r="C93" s="64"/>
      <c r="D93" s="140">
        <v>608.33699999999999</v>
      </c>
      <c r="E93" s="60"/>
      <c r="F93" s="60"/>
      <c r="G93" s="229">
        <f t="shared" si="0"/>
        <v>175.26188970000001</v>
      </c>
      <c r="H93" s="60"/>
    </row>
    <row r="94" spans="1:8" s="55" customFormat="1" ht="12.75" x14ac:dyDescent="0.2">
      <c r="A94" s="61" t="s">
        <v>88</v>
      </c>
      <c r="C94" s="64"/>
      <c r="D94" s="140">
        <v>5170.6100000000006</v>
      </c>
      <c r="E94" s="60"/>
      <c r="F94" s="60"/>
      <c r="G94" s="229">
        <f t="shared" si="0"/>
        <v>1489.6527410000003</v>
      </c>
      <c r="H94" s="60"/>
    </row>
    <row r="95" spans="1:8" s="55" customFormat="1" ht="12.75" x14ac:dyDescent="0.2">
      <c r="A95" s="62" t="s">
        <v>14</v>
      </c>
      <c r="C95" s="64"/>
      <c r="D95" s="140">
        <v>1189.8599999999999</v>
      </c>
      <c r="E95" s="60"/>
      <c r="F95" s="60"/>
      <c r="G95" s="229">
        <f t="shared" si="0"/>
        <v>342.79866600000003</v>
      </c>
      <c r="H95" s="60"/>
    </row>
    <row r="96" spans="1:8" s="55" customFormat="1" ht="12.75" x14ac:dyDescent="0.2">
      <c r="A96" s="151" t="s">
        <v>7</v>
      </c>
      <c r="B96" s="33"/>
      <c r="C96" s="141"/>
      <c r="D96" s="232">
        <f>SUM(D83:D95)</f>
        <v>97908.55799999999</v>
      </c>
      <c r="E96" s="233"/>
      <c r="F96" s="233"/>
      <c r="G96" s="226">
        <f t="shared" si="0"/>
        <v>28207.455559800001</v>
      </c>
      <c r="H96" s="60"/>
    </row>
    <row r="97" spans="1:9" s="55" customFormat="1" ht="12.75" x14ac:dyDescent="0.2">
      <c r="A97" s="151"/>
      <c r="B97" s="33"/>
      <c r="C97" s="142"/>
      <c r="D97" s="234"/>
      <c r="E97" s="235"/>
      <c r="F97" s="235"/>
      <c r="G97" s="229"/>
      <c r="H97" s="60"/>
    </row>
    <row r="98" spans="1:9" s="48" customFormat="1" ht="12.75" x14ac:dyDescent="0.2">
      <c r="A98" s="155" t="s">
        <v>89</v>
      </c>
      <c r="B98" s="33"/>
      <c r="C98" s="64"/>
      <c r="D98" s="140"/>
      <c r="E98" s="17"/>
      <c r="F98" s="17"/>
      <c r="G98" s="229"/>
      <c r="H98" s="60"/>
    </row>
    <row r="99" spans="1:9" s="48" customFormat="1" ht="12.75" x14ac:dyDescent="0.2">
      <c r="A99" s="61" t="s">
        <v>90</v>
      </c>
      <c r="B99" s="33"/>
      <c r="C99" s="64"/>
      <c r="D99" s="140"/>
      <c r="E99" s="17"/>
      <c r="F99" s="17"/>
      <c r="G99" s="229">
        <f t="shared" si="0"/>
        <v>0</v>
      </c>
      <c r="H99" s="60"/>
    </row>
    <row r="100" spans="1:9" s="48" customFormat="1" ht="12.75" x14ac:dyDescent="0.2">
      <c r="A100" s="61" t="s">
        <v>91</v>
      </c>
      <c r="B100" s="33"/>
      <c r="C100" s="64"/>
      <c r="D100" s="140"/>
      <c r="E100" s="17"/>
      <c r="F100" s="17"/>
      <c r="G100" s="229">
        <f t="shared" si="0"/>
        <v>0</v>
      </c>
      <c r="H100" s="60"/>
    </row>
    <row r="101" spans="1:9" s="48" customFormat="1" ht="12.75" x14ac:dyDescent="0.2">
      <c r="A101" s="61" t="s">
        <v>14</v>
      </c>
      <c r="B101" s="33"/>
      <c r="C101" s="64"/>
      <c r="D101" s="140"/>
      <c r="E101" s="17"/>
      <c r="F101" s="17"/>
      <c r="G101" s="229">
        <f t="shared" si="0"/>
        <v>0</v>
      </c>
      <c r="H101" s="60"/>
      <c r="I101" s="55"/>
    </row>
    <row r="102" spans="1:9" s="48" customFormat="1" ht="12.75" x14ac:dyDescent="0.2">
      <c r="A102" s="151" t="s">
        <v>7</v>
      </c>
      <c r="B102" s="33"/>
      <c r="C102" s="63"/>
      <c r="D102" s="230">
        <f>SUM(D99:D101)</f>
        <v>0</v>
      </c>
      <c r="E102" s="17"/>
      <c r="F102" s="17"/>
      <c r="G102" s="226">
        <f t="shared" si="0"/>
        <v>0</v>
      </c>
      <c r="H102" s="60"/>
      <c r="I102" s="55"/>
    </row>
    <row r="103" spans="1:9" s="48" customFormat="1" ht="12.75" x14ac:dyDescent="0.2">
      <c r="A103" s="151"/>
      <c r="B103" s="33"/>
      <c r="C103" s="64"/>
      <c r="D103" s="140"/>
      <c r="E103" s="17"/>
      <c r="F103" s="17"/>
      <c r="G103" s="229"/>
      <c r="H103" s="60"/>
      <c r="I103" s="55"/>
    </row>
    <row r="104" spans="1:9" s="48" customFormat="1" ht="12.75" x14ac:dyDescent="0.2">
      <c r="A104" s="6"/>
      <c r="B104" s="33"/>
      <c r="C104" s="64"/>
      <c r="D104" s="106"/>
      <c r="E104" s="17"/>
      <c r="F104" s="17"/>
      <c r="G104" s="229"/>
      <c r="H104" s="60"/>
      <c r="I104" s="55"/>
    </row>
    <row r="105" spans="1:9" s="48" customFormat="1" ht="12.75" x14ac:dyDescent="0.2">
      <c r="A105" s="151"/>
      <c r="B105" s="33"/>
      <c r="C105" s="64"/>
      <c r="D105" s="140"/>
      <c r="E105" s="17"/>
      <c r="F105" s="17"/>
      <c r="G105" s="229"/>
      <c r="H105" s="60"/>
      <c r="I105" s="55"/>
    </row>
    <row r="106" spans="1:9" s="48" customFormat="1" ht="12.75" x14ac:dyDescent="0.2">
      <c r="A106" s="158" t="s">
        <v>50</v>
      </c>
      <c r="B106" s="33"/>
      <c r="C106" s="141"/>
      <c r="D106" s="232">
        <f>D29+D41+D52+D69+D80+D96+D102+D104</f>
        <v>338536.3284</v>
      </c>
      <c r="E106" s="231"/>
      <c r="F106" s="231"/>
      <c r="G106" s="226">
        <f t="shared" si="0"/>
        <v>97532.316212040008</v>
      </c>
      <c r="H106" s="60"/>
      <c r="I106" s="55"/>
    </row>
    <row r="107" spans="1:9" s="48" customFormat="1" ht="12.75" x14ac:dyDescent="0.2">
      <c r="A107" s="151"/>
      <c r="B107" s="33"/>
      <c r="C107" s="59"/>
      <c r="D107" s="65"/>
      <c r="E107" s="84"/>
      <c r="F107" s="65"/>
      <c r="G107" s="65"/>
      <c r="H107" s="65"/>
      <c r="I107" s="60"/>
    </row>
    <row r="108" spans="1:9" s="48" customFormat="1" ht="12.75" x14ac:dyDescent="0.2">
      <c r="A108" s="151"/>
      <c r="B108" s="33"/>
      <c r="C108" s="40"/>
      <c r="D108" s="40"/>
      <c r="E108" s="38"/>
      <c r="F108" s="40"/>
      <c r="G108" s="40"/>
      <c r="H108" s="40"/>
      <c r="I108" s="71" t="s">
        <v>31</v>
      </c>
    </row>
    <row r="109" spans="1:9" s="48" customFormat="1" ht="12.75" x14ac:dyDescent="0.2">
      <c r="A109" s="157" t="s">
        <v>100</v>
      </c>
      <c r="B109" s="33"/>
      <c r="C109" s="40"/>
      <c r="D109" s="40"/>
      <c r="E109" s="38"/>
      <c r="F109" s="40"/>
      <c r="G109" s="40"/>
      <c r="H109" s="40"/>
      <c r="I109" s="226">
        <f>G106</f>
        <v>97532.316212040008</v>
      </c>
    </row>
    <row r="110" spans="1:9" x14ac:dyDescent="0.2">
      <c r="A110" s="151"/>
      <c r="B110" s="33"/>
      <c r="C110" s="40"/>
      <c r="D110" s="40"/>
      <c r="E110" s="38"/>
      <c r="F110" s="40"/>
      <c r="G110" s="40"/>
      <c r="H110" s="40"/>
      <c r="I110" s="66"/>
    </row>
    <row r="111" spans="1:9" s="48" customFormat="1" ht="15" customHeight="1" x14ac:dyDescent="0.2">
      <c r="A111" s="62"/>
      <c r="B111" s="55"/>
      <c r="C111" s="40"/>
      <c r="D111" s="40"/>
      <c r="E111" s="38"/>
      <c r="F111" s="40"/>
      <c r="G111" s="40"/>
      <c r="H111" s="40"/>
      <c r="I111" s="71" t="s">
        <v>31</v>
      </c>
    </row>
    <row r="112" spans="1:9" s="48" customFormat="1" ht="12.75" x14ac:dyDescent="0.2">
      <c r="A112" s="151" t="s">
        <v>32</v>
      </c>
      <c r="B112" s="33"/>
      <c r="C112" s="40"/>
      <c r="D112" s="40"/>
      <c r="E112" s="38"/>
      <c r="F112" s="40"/>
      <c r="G112" s="40"/>
      <c r="H112" s="40"/>
      <c r="I112" s="226">
        <f>I19-I109</f>
        <v>21364.949687960005</v>
      </c>
    </row>
    <row r="113" spans="1:22" s="48" customFormat="1" ht="13.5" thickBot="1" x14ac:dyDescent="0.25">
      <c r="A113" s="61" t="s">
        <v>51</v>
      </c>
      <c r="B113" s="55"/>
      <c r="C113" s="40"/>
      <c r="D113" s="40"/>
      <c r="E113" s="38"/>
      <c r="F113" s="40"/>
      <c r="G113" s="40"/>
      <c r="H113" s="40"/>
      <c r="I113" s="236">
        <v>-35.9</v>
      </c>
      <c r="K113" s="172"/>
      <c r="L113" s="172"/>
      <c r="M113" s="180"/>
      <c r="N113" s="172"/>
      <c r="O113" s="172"/>
    </row>
    <row r="114" spans="1:22" s="48" customFormat="1" ht="13.5" thickBot="1" x14ac:dyDescent="0.25">
      <c r="A114" s="62"/>
      <c r="B114" s="55"/>
      <c r="C114" s="40"/>
      <c r="D114" s="40"/>
      <c r="E114" s="38"/>
      <c r="F114" s="40"/>
      <c r="G114" s="40"/>
      <c r="H114" s="40"/>
      <c r="I114" s="237">
        <f>I112+I113</f>
        <v>21329.049687960003</v>
      </c>
    </row>
    <row r="115" spans="1:22" s="48" customFormat="1" ht="12.75" x14ac:dyDescent="0.2">
      <c r="A115" s="62"/>
      <c r="B115" s="55"/>
      <c r="C115" s="40"/>
      <c r="D115" s="40"/>
      <c r="E115" s="38"/>
      <c r="F115" s="40"/>
      <c r="G115" s="40"/>
      <c r="H115" s="40"/>
      <c r="I115" s="60"/>
    </row>
    <row r="116" spans="1:22" s="48" customFormat="1" ht="12.75" x14ac:dyDescent="0.2">
      <c r="A116" s="62"/>
      <c r="B116" s="55"/>
      <c r="C116" s="40"/>
      <c r="D116" s="40"/>
      <c r="E116" s="38"/>
      <c r="F116" s="40"/>
      <c r="G116" s="40"/>
      <c r="H116" s="40"/>
      <c r="I116" s="41"/>
    </row>
    <row r="117" spans="1:22" s="48" customFormat="1" ht="12.75" x14ac:dyDescent="0.2">
      <c r="A117" s="62"/>
      <c r="B117" s="55"/>
      <c r="C117" s="40"/>
      <c r="D117" s="40"/>
      <c r="E117" s="38"/>
      <c r="F117" s="40"/>
      <c r="G117" s="40"/>
      <c r="H117" s="40"/>
      <c r="I117" s="41"/>
    </row>
    <row r="118" spans="1:22" ht="16.5" thickBot="1" x14ac:dyDescent="0.3">
      <c r="A118" s="149" t="s">
        <v>29</v>
      </c>
      <c r="B118" s="55"/>
      <c r="C118" s="238"/>
      <c r="D118" s="239"/>
      <c r="E118" s="239"/>
      <c r="F118" s="239"/>
      <c r="G118" s="239"/>
      <c r="H118" s="239"/>
      <c r="I118" s="60"/>
    </row>
    <row r="119" spans="1:22" ht="15" thickBot="1" x14ac:dyDescent="0.25">
      <c r="A119" s="151"/>
      <c r="B119" s="55"/>
      <c r="C119" s="256">
        <v>41640</v>
      </c>
      <c r="D119" s="257"/>
      <c r="E119" s="240"/>
      <c r="F119" s="256">
        <v>42004</v>
      </c>
      <c r="G119" s="257"/>
      <c r="H119" s="240"/>
      <c r="I119" s="60"/>
      <c r="J119" s="48"/>
    </row>
    <row r="120" spans="1:22" x14ac:dyDescent="0.2">
      <c r="A120" s="84" t="s">
        <v>35</v>
      </c>
      <c r="B120" s="33"/>
      <c r="C120" s="241">
        <v>15242.32</v>
      </c>
      <c r="D120" s="242">
        <v>11567.396648</v>
      </c>
      <c r="E120" s="243"/>
      <c r="F120" s="241">
        <v>21906.41</v>
      </c>
      <c r="G120" s="242">
        <f>F120*$D$8</f>
        <v>16648.871599999999</v>
      </c>
      <c r="H120" s="243"/>
      <c r="I120" s="84"/>
    </row>
    <row r="121" spans="1:22" ht="15.75" x14ac:dyDescent="0.25">
      <c r="A121" s="84" t="s">
        <v>36</v>
      </c>
      <c r="B121" s="10"/>
      <c r="C121" s="244">
        <v>0</v>
      </c>
      <c r="D121" s="242">
        <v>0</v>
      </c>
      <c r="E121" s="243"/>
      <c r="F121" s="244">
        <v>0</v>
      </c>
      <c r="G121" s="242">
        <f>F121*$D$8</f>
        <v>0</v>
      </c>
      <c r="H121" s="243"/>
      <c r="I121" s="84"/>
    </row>
    <row r="122" spans="1:22" x14ac:dyDescent="0.2">
      <c r="A122" s="84" t="s">
        <v>37</v>
      </c>
      <c r="B122" s="33"/>
      <c r="C122" s="245">
        <v>22475.4</v>
      </c>
      <c r="D122" s="242">
        <v>6475.1627400000007</v>
      </c>
      <c r="E122" s="243"/>
      <c r="F122" s="252">
        <v>3500</v>
      </c>
      <c r="G122" s="253">
        <v>1000</v>
      </c>
      <c r="H122" s="243"/>
      <c r="I122" s="84"/>
    </row>
    <row r="123" spans="1:22" x14ac:dyDescent="0.2">
      <c r="A123" s="84" t="s">
        <v>97</v>
      </c>
      <c r="B123" s="33"/>
      <c r="C123" s="244"/>
      <c r="D123" s="242">
        <v>0</v>
      </c>
      <c r="E123" s="243"/>
      <c r="F123" s="252"/>
      <c r="G123" s="253"/>
      <c r="H123" s="243"/>
      <c r="I123" s="84"/>
    </row>
    <row r="124" spans="1:22" ht="15" thickBot="1" x14ac:dyDescent="0.25">
      <c r="A124" s="84" t="s">
        <v>96</v>
      </c>
      <c r="B124" s="67"/>
      <c r="C124" s="246">
        <v>16100</v>
      </c>
      <c r="D124" s="247">
        <v>4638.4100000000008</v>
      </c>
      <c r="E124" s="243"/>
      <c r="F124" s="246">
        <v>91500</v>
      </c>
      <c r="G124" s="247">
        <f>F124*$D$7</f>
        <v>26361.15</v>
      </c>
      <c r="H124" s="243"/>
      <c r="I124" s="84"/>
    </row>
    <row r="125" spans="1:22" ht="15" thickBot="1" x14ac:dyDescent="0.25">
      <c r="A125" s="151"/>
      <c r="B125" s="67"/>
      <c r="C125" s="248" t="s">
        <v>15</v>
      </c>
      <c r="D125" s="249">
        <f>SUM(D120:D124)</f>
        <v>22680.969388000001</v>
      </c>
      <c r="E125" s="243"/>
      <c r="F125" s="248" t="s">
        <v>15</v>
      </c>
      <c r="G125" s="250">
        <f>SUM(G120:G124)</f>
        <v>44010.0216</v>
      </c>
      <c r="H125" s="243"/>
      <c r="I125" s="84"/>
    </row>
    <row r="126" spans="1:22" ht="15" thickBot="1" x14ac:dyDescent="0.25">
      <c r="A126" s="151"/>
      <c r="B126" s="67"/>
      <c r="C126" s="84"/>
      <c r="D126" s="243"/>
      <c r="E126" s="243"/>
      <c r="F126" s="84"/>
      <c r="G126" s="243"/>
      <c r="H126" s="243"/>
      <c r="I126" s="32"/>
    </row>
    <row r="127" spans="1:22" ht="15" thickBot="1" x14ac:dyDescent="0.25">
      <c r="A127" s="151" t="s">
        <v>99</v>
      </c>
      <c r="B127" s="67"/>
      <c r="C127" s="59"/>
      <c r="D127" s="59"/>
      <c r="E127" s="17"/>
      <c r="F127" s="60"/>
      <c r="G127" s="237">
        <f>G125-D125</f>
        <v>21329.052211999999</v>
      </c>
      <c r="H127" s="59"/>
      <c r="I127" s="237">
        <f>I114-G127</f>
        <v>-2.5240399954782333E-3</v>
      </c>
      <c r="J127" s="251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</row>
    <row r="128" spans="1:22" x14ac:dyDescent="0.2">
      <c r="B128" s="33"/>
      <c r="E128" s="128"/>
      <c r="F128" s="49"/>
      <c r="G128" s="49"/>
      <c r="H128" s="49"/>
      <c r="J128" s="173"/>
      <c r="K128" s="173"/>
      <c r="L128" s="173"/>
      <c r="M128" s="173"/>
      <c r="N128" s="173"/>
      <c r="O128" s="173"/>
      <c r="P128" s="173"/>
      <c r="Q128" s="173"/>
      <c r="R128" s="173"/>
    </row>
    <row r="129" spans="2:18" x14ac:dyDescent="0.2">
      <c r="B129" s="33"/>
      <c r="E129" s="128"/>
      <c r="F129" s="49"/>
      <c r="G129" s="49"/>
      <c r="H129" s="49"/>
      <c r="J129" s="173"/>
      <c r="K129" s="173"/>
      <c r="L129" s="173"/>
      <c r="M129" s="173"/>
      <c r="N129" s="173"/>
      <c r="O129" s="173"/>
      <c r="P129" s="173"/>
      <c r="Q129" s="173"/>
      <c r="R129" s="173"/>
    </row>
    <row r="130" spans="2:18" ht="35.25" customHeight="1" x14ac:dyDescent="0.2">
      <c r="B130" s="33"/>
      <c r="E130" s="128"/>
      <c r="F130" s="49"/>
      <c r="G130" s="49"/>
      <c r="H130" s="49"/>
      <c r="J130" s="173"/>
      <c r="K130" s="173"/>
      <c r="L130" s="173"/>
      <c r="M130" s="173"/>
      <c r="N130" s="173"/>
      <c r="O130" s="173"/>
      <c r="P130" s="173"/>
      <c r="Q130" s="173"/>
      <c r="R130" s="173"/>
    </row>
    <row r="131" spans="2:18" x14ac:dyDescent="0.2">
      <c r="E131" s="128"/>
      <c r="F131" s="49"/>
      <c r="G131" s="49"/>
      <c r="H131" s="49"/>
      <c r="I131" s="50"/>
      <c r="J131" s="173"/>
      <c r="K131" s="173"/>
      <c r="L131" s="173"/>
      <c r="M131" s="173"/>
      <c r="N131" s="173"/>
      <c r="O131" s="173"/>
      <c r="P131" s="173"/>
      <c r="Q131" s="173"/>
      <c r="R131" s="173"/>
    </row>
    <row r="132" spans="2:18" x14ac:dyDescent="0.2">
      <c r="E132" s="128"/>
      <c r="F132" s="49"/>
      <c r="G132" s="49"/>
      <c r="H132" s="49"/>
      <c r="I132" s="50"/>
      <c r="J132" s="173"/>
      <c r="K132" s="173"/>
      <c r="L132" s="173"/>
      <c r="M132" s="173"/>
      <c r="N132" s="173"/>
      <c r="O132" s="173"/>
      <c r="P132" s="173"/>
      <c r="Q132" s="173"/>
      <c r="R132" s="173"/>
    </row>
    <row r="133" spans="2:18" x14ac:dyDescent="0.2">
      <c r="E133" s="128"/>
      <c r="F133" s="49"/>
      <c r="G133" s="49"/>
      <c r="H133" s="49"/>
      <c r="I133" s="50"/>
      <c r="J133" s="173"/>
      <c r="K133" s="173"/>
      <c r="L133" s="173"/>
      <c r="M133" s="173"/>
      <c r="N133" s="173"/>
      <c r="O133" s="173"/>
      <c r="P133" s="173"/>
      <c r="Q133" s="173"/>
      <c r="R133" s="173"/>
    </row>
    <row r="134" spans="2:18" x14ac:dyDescent="0.2">
      <c r="E134" s="128"/>
      <c r="F134" s="49"/>
      <c r="G134" s="49"/>
      <c r="H134" s="49"/>
      <c r="I134" s="50"/>
      <c r="J134" s="173"/>
      <c r="K134" s="173"/>
      <c r="L134" s="173"/>
      <c r="M134" s="173"/>
      <c r="N134" s="173"/>
      <c r="O134" s="173"/>
      <c r="P134" s="173"/>
      <c r="Q134" s="173"/>
      <c r="R134" s="173"/>
    </row>
    <row r="135" spans="2:18" x14ac:dyDescent="0.2">
      <c r="E135" s="128"/>
      <c r="F135" s="49"/>
      <c r="G135" s="49"/>
      <c r="H135" s="49"/>
      <c r="I135" s="50"/>
    </row>
    <row r="136" spans="2:18" x14ac:dyDescent="0.2">
      <c r="E136" s="128"/>
      <c r="F136" s="49"/>
      <c r="G136" s="49"/>
      <c r="H136" s="49"/>
      <c r="I136" s="50"/>
    </row>
    <row r="137" spans="2:18" x14ac:dyDescent="0.2">
      <c r="E137" s="128"/>
      <c r="F137" s="49"/>
      <c r="G137" s="49"/>
      <c r="H137" s="49"/>
      <c r="I137" s="50"/>
    </row>
    <row r="138" spans="2:18" x14ac:dyDescent="0.2">
      <c r="E138" s="128"/>
      <c r="F138" s="49"/>
      <c r="G138" s="49"/>
      <c r="H138" s="49"/>
      <c r="I138" s="50"/>
    </row>
    <row r="139" spans="2:18" x14ac:dyDescent="0.2">
      <c r="E139" s="128"/>
      <c r="F139" s="49"/>
      <c r="G139" s="49"/>
      <c r="H139" s="49"/>
      <c r="I139" s="50"/>
    </row>
    <row r="140" spans="2:18" x14ac:dyDescent="0.2">
      <c r="E140" s="128"/>
      <c r="F140" s="49"/>
      <c r="G140" s="49"/>
      <c r="H140" s="49"/>
      <c r="I140" s="50"/>
    </row>
    <row r="141" spans="2:18" x14ac:dyDescent="0.2">
      <c r="E141" s="128"/>
      <c r="F141" s="49"/>
      <c r="G141" s="49"/>
      <c r="H141" s="49"/>
      <c r="I141" s="50"/>
    </row>
    <row r="142" spans="2:18" x14ac:dyDescent="0.2">
      <c r="E142" s="128"/>
      <c r="F142" s="49"/>
      <c r="G142" s="49"/>
      <c r="H142" s="49"/>
      <c r="I142" s="50"/>
    </row>
    <row r="143" spans="2:18" x14ac:dyDescent="0.2">
      <c r="E143" s="128"/>
      <c r="F143" s="49"/>
      <c r="G143" s="49"/>
      <c r="H143" s="49"/>
      <c r="I143" s="50"/>
    </row>
    <row r="144" spans="2:18" x14ac:dyDescent="0.2">
      <c r="E144" s="128"/>
      <c r="F144" s="49"/>
      <c r="G144" s="49"/>
      <c r="H144" s="49"/>
      <c r="I144" s="50"/>
    </row>
    <row r="145" spans="5:9" x14ac:dyDescent="0.2">
      <c r="E145" s="128"/>
      <c r="F145" s="49"/>
      <c r="G145" s="49"/>
      <c r="H145" s="49"/>
      <c r="I145" s="50"/>
    </row>
  </sheetData>
  <mergeCells count="3">
    <mergeCell ref="F119:G119"/>
    <mergeCell ref="C10:D1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 Soles</vt:lpstr>
      <vt:lpstr>Jaarverslag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2010</dc:creator>
  <cp:lastModifiedBy>Marcito</cp:lastModifiedBy>
  <cp:lastPrinted>2014-05-27T09:47:37Z</cp:lastPrinted>
  <dcterms:created xsi:type="dcterms:W3CDTF">2010-04-23T21:29:56Z</dcterms:created>
  <dcterms:modified xsi:type="dcterms:W3CDTF">2015-03-11T14:22:18Z</dcterms:modified>
</cp:coreProperties>
</file>